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0315" yWindow="195" windowWidth="25515" windowHeight="16845" tabRatio="670"/>
  </bookViews>
  <sheets>
    <sheet name="【指定申請】添付書類一覧" sheetId="1" r:id="rId1"/>
    <sheet name="【変更届】添付書類一覧" sheetId="2" r:id="rId2"/>
    <sheet name="※【参考様式１】必要項目一覧" sheetId="4" r:id="rId3"/>
    <sheet name="参考様式１（1枚版）" sheetId="10" r:id="rId4"/>
    <sheet name="参考様式１（100名）" sheetId="12" r:id="rId5"/>
    <sheet name="参考様式１ シフト記号表（勤務時間帯）" sheetId="11" r:id="rId6"/>
    <sheet name="参考様式２" sheetId="5" r:id="rId7"/>
    <sheet name="参考様式３" sheetId="9" r:id="rId8"/>
    <sheet name="参考様式４" sheetId="13" r:id="rId9"/>
    <sheet name="参考様式５" sheetId="14" r:id="rId10"/>
    <sheet name="参考様式６" sheetId="15" r:id="rId11"/>
    <sheet name="※参考様式６別紙① " sheetId="16" r:id="rId12"/>
    <sheet name="※参考様式６別紙②" sheetId="17" r:id="rId13"/>
    <sheet name="※参考様式６別紙③" sheetId="18" r:id="rId14"/>
    <sheet name="参考様式７" sheetId="19" r:id="rId15"/>
    <sheet name="【記載例】療養通所" sheetId="8" r:id="rId16"/>
    <sheet name="【記載例】シフト記号表（勤務時間帯）" sheetId="6" r:id="rId17"/>
    <sheet name="記入方法" sheetId="7" r:id="rId18"/>
    <sheet name="プルダウン・リスト" sheetId="3" r:id="rId19"/>
  </sheets>
  <definedNames>
    <definedName name="【記載例】シフト記号" localSheetId="5">'参考様式１ シフト記号表（勤務時間帯）'!$C$6:$C$35</definedName>
    <definedName name="【記載例】シフト記号">'【記載例】シフト記号表（勤務時間帯）'!$C$6:$C$35</definedName>
    <definedName name="_xlnm.Print_Area" localSheetId="15">'【記載例】療養通所'!$A$1:$BF$65</definedName>
    <definedName name="_xlnm.Print_Area" localSheetId="17">記入方法!$B$1:$P$76</definedName>
    <definedName name="_xlnm.Print_Area" localSheetId="4">'参考様式１（100名）'!$A$1:$BF$326</definedName>
    <definedName name="_xlnm.Print_Area" localSheetId="3">'参考様式１（1枚版）'!$A$1:$BF$65</definedName>
    <definedName name="_xlnm.Print_Titles" localSheetId="4">'参考様式１（100名）'!$1:$21</definedName>
    <definedName name="_xlnm.Print_Titles" localSheetId="3">'参考様式１（1枚版）'!$1:$21</definedName>
    <definedName name="シフト記号表">'参考様式１ シフト記号表（勤務時間帯）'!$C$6:$C$35</definedName>
    <definedName name="介護職員">'プルダウン・リスト'!$E$13:$E$25</definedName>
    <definedName name="看護職員">'プルダウン・リスト'!$D$13:$D$25</definedName>
    <definedName name="管理者">'プルダウン・リスト'!$C$13:$C$25</definedName>
    <definedName name="職種">'プルダウン・リスト'!$C$12:$L$12</definedName>
    <definedName name="_xlnm.Print_Area" localSheetId="0">'【指定申請】添付書類一覧'!$A$1:$N$21</definedName>
    <definedName name="_xlnm.Print_Area" localSheetId="1">'【変更届】添付書類一覧'!$A$1:$N$21</definedName>
    <definedName name="_xlnm.Print_Area" localSheetId="6">参考様式２!$A$1:$U$27</definedName>
    <definedName name="_xlnm.Print_Area" localSheetId="8">#REF!</definedName>
    <definedName name="_xlnm.Print_Area" localSheetId="9">参考様式５!$A$1:$D$18</definedName>
    <definedName name="_xlnm.Print_Area" localSheetId="10">参考様式６!$A$1:$L$23</definedName>
    <definedName name="_xlnm.Print_Area" localSheetId="11">'※参考様式６別紙① '!$A$1:$D$22</definedName>
    <definedName name="_xlnm.Print_Area" localSheetId="12">'※参考様式６別紙②'!$A$1:$D$19</definedName>
    <definedName name="_xlnm.Print_Area" localSheetId="13">'※参考様式６別紙③'!$A$1:$D$21</definedName>
    <definedName name="_xlnm.Print_Area" localSheetId="14">参考様式７!$A$1:$B$18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<sst xmlns="http://schemas.openxmlformats.org/spreadsheetml/2006/main" xmlns:r="http://schemas.openxmlformats.org/officeDocument/2006/relationships" count="442" uniqueCount="442">
  <si>
    <t>十二</t>
    <rPh sb="0" eb="2">
      <t>ジュウニ</t>
    </rPh>
    <phoneticPr fontId="48"/>
  </si>
  <si>
    <t>設備基準上適合すべき項目</t>
    <rPh sb="0" eb="2">
      <t>セツビ</t>
    </rPh>
    <rPh sb="2" eb="4">
      <t>キジュン</t>
    </rPh>
    <rPh sb="4" eb="5">
      <t>ジョウ</t>
    </rPh>
    <rPh sb="5" eb="7">
      <t>テキゴウ</t>
    </rPh>
    <rPh sb="10" eb="12">
      <t>コウモク</t>
    </rPh>
    <phoneticPr fontId="48"/>
  </si>
  <si>
    <t>うち、休憩時間</t>
    <rPh sb="3" eb="5">
      <t>キュウケイ</t>
    </rPh>
    <rPh sb="5" eb="7">
      <t>ジカン</t>
    </rPh>
    <phoneticPr fontId="49"/>
  </si>
  <si>
    <t>設備の種類</t>
    <rPh sb="0" eb="2">
      <t>セツビ</t>
    </rPh>
    <rPh sb="3" eb="5">
      <t>シュルイ</t>
    </rPh>
    <phoneticPr fontId="48"/>
  </si>
  <si>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49"/>
  </si>
  <si>
    <t>z</t>
  </si>
  <si>
    <t>　(16) 利用者の数1.5に対し、提供時間帯を通じて専従で確保すべき看護職員・介護職員の員数が自動計算されます。（（14)を入力しないと計算されません。）</t>
    <rPh sb="6" eb="9">
      <t>リヨウシャ</t>
    </rPh>
    <rPh sb="10" eb="11">
      <t>カズ</t>
    </rPh>
    <rPh sb="15" eb="16">
      <t>タイ</t>
    </rPh>
    <rPh sb="18" eb="20">
      <t>テイキョウ</t>
    </rPh>
    <rPh sb="20" eb="23">
      <t>ジカンタイ</t>
    </rPh>
    <rPh sb="24" eb="25">
      <t>ツウ</t>
    </rPh>
    <rPh sb="27" eb="29">
      <t>センジュウ</t>
    </rPh>
    <rPh sb="30" eb="32">
      <t>カクホ</t>
    </rPh>
    <rPh sb="35" eb="37">
      <t>カンゴ</t>
    </rPh>
    <rPh sb="37" eb="39">
      <t>ショクイン</t>
    </rPh>
    <rPh sb="40" eb="42">
      <t>カイゴ</t>
    </rPh>
    <rPh sb="42" eb="44">
      <t>ショクイン</t>
    </rPh>
    <rPh sb="45" eb="47">
      <t>インスウ</t>
    </rPh>
    <rPh sb="48" eb="50">
      <t>ジドウ</t>
    </rPh>
    <rPh sb="50" eb="52">
      <t>ケイサン</t>
    </rPh>
    <rPh sb="63" eb="65">
      <t>ニュウリョク</t>
    </rPh>
    <rPh sb="69" eb="71">
      <t>ケイサン</t>
    </rPh>
    <phoneticPr fontId="49"/>
  </si>
  <si>
    <t>4週目</t>
    <rPh sb="1" eb="2">
      <t>シュウ</t>
    </rPh>
    <rPh sb="2" eb="3">
      <t>メ</t>
    </rPh>
    <phoneticPr fontId="49"/>
  </si>
  <si>
    <t>(15) 利用者数　　　</t>
  </si>
  <si>
    <t>記号</t>
    <rPh sb="0" eb="2">
      <t>キゴウ</t>
    </rPh>
    <phoneticPr fontId="49"/>
  </si>
  <si>
    <t>定期巡回・随時対応型訪問介護看護</t>
  </si>
  <si>
    <t>ー</t>
  </si>
  <si>
    <t>従業者の勤務の体制及び勤務形態一覧表　</t>
  </si>
  <si>
    <t>区分</t>
    <rPh sb="0" eb="2">
      <t>クブン</t>
    </rPh>
    <phoneticPr fontId="49"/>
  </si>
  <si>
    <t>准看護師</t>
    <rPh sb="0" eb="4">
      <t>ジュンカンゴシ</t>
    </rPh>
    <phoneticPr fontId="49"/>
  </si>
  <si>
    <t>介護保険法第７９条第２項</t>
  </si>
  <si>
    <t>年</t>
    <rPh sb="0" eb="1">
      <t>ネン</t>
    </rPh>
    <phoneticPr fontId="49"/>
  </si>
  <si>
    <t>管理者</t>
    <rPh sb="0" eb="3">
      <t>カンリシャ</t>
    </rPh>
    <phoneticPr fontId="49"/>
  </si>
  <si>
    <t>資格・修了研修</t>
    <rPh sb="0" eb="2">
      <t>シカク</t>
    </rPh>
    <rPh sb="3" eb="5">
      <t>シュウリョウ</t>
    </rPh>
    <rPh sb="5" eb="7">
      <t>ケンシュウ</t>
    </rPh>
    <phoneticPr fontId="49"/>
  </si>
  <si>
    <t>B</t>
  </si>
  <si>
    <t>職種名</t>
    <rPh sb="0" eb="2">
      <t>ショクシュ</t>
    </rPh>
    <rPh sb="2" eb="3">
      <t>メイ</t>
    </rPh>
    <phoneticPr fontId="49"/>
  </si>
  <si>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</si>
  <si>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月</t>
    <rPh sb="0" eb="1">
      <t>ガツ</t>
    </rPh>
    <phoneticPr fontId="48"/>
  </si>
  <si>
    <t>夜間対応型
訪問介護</t>
    <rPh sb="0" eb="2">
      <t>ヤカン</t>
    </rPh>
    <rPh sb="2" eb="5">
      <t>タイオウガタ</t>
    </rPh>
    <rPh sb="6" eb="8">
      <t>ホウモン</t>
    </rPh>
    <rPh sb="8" eb="10">
      <t>カイゴ</t>
    </rPh>
    <phoneticPr fontId="50"/>
  </si>
  <si>
    <t>～</t>
  </si>
  <si>
    <t>1週目</t>
    <rPh sb="1" eb="2">
      <t>シュウ</t>
    </rPh>
    <rPh sb="2" eb="3">
      <t>メ</t>
    </rPh>
    <phoneticPr fontId="49"/>
  </si>
  <si>
    <t>看護職員</t>
    <rPh sb="0" eb="2">
      <t>カンゴ</t>
    </rPh>
    <rPh sb="2" eb="4">
      <t>ショクイン</t>
    </rPh>
    <phoneticPr fontId="49"/>
  </si>
  <si>
    <t>八</t>
    <rPh sb="0" eb="1">
      <t>ハチ</t>
    </rPh>
    <phoneticPr fontId="48"/>
  </si>
  <si>
    <t>A</t>
  </si>
  <si>
    <t>地域密着型特定施設入居者生活介護</t>
    <rPh sb="0" eb="2">
      <t>チイキ</t>
    </rPh>
    <rPh sb="2" eb="5">
      <t>ミッチャクガタ</t>
    </rPh>
    <rPh sb="5" eb="6">
      <t>トク</t>
    </rPh>
    <rPh sb="6" eb="7">
      <t>テイ</t>
    </rPh>
    <rPh sb="7" eb="9">
      <t>シセツ</t>
    </rPh>
    <rPh sb="9" eb="12">
      <t>ニュウキョシャ</t>
    </rPh>
    <rPh sb="12" eb="14">
      <t>セイカツ</t>
    </rPh>
    <rPh sb="14" eb="16">
      <t>カイゴ</t>
    </rPh>
    <phoneticPr fontId="48"/>
  </si>
  <si>
    <t>n</t>
  </si>
  <si>
    <t>利用者からの苦情を処理するために講ずる措置の概要</t>
  </si>
  <si>
    <t>【関連して変更となる可能性がある事項】
・運営規程
・事業所の平面図等</t>
    <rPh sb="21" eb="23">
      <t>ウンエイ</t>
    </rPh>
    <rPh sb="23" eb="25">
      <t>キテイ</t>
    </rPh>
    <rPh sb="27" eb="30">
      <t>ジギョウショ</t>
    </rPh>
    <rPh sb="31" eb="34">
      <t>ヘイメンズ</t>
    </rPh>
    <rPh sb="34" eb="35">
      <t>トウ</t>
    </rPh>
    <phoneticPr fontId="49"/>
  </si>
  <si>
    <t>C</t>
  </si>
  <si>
    <r>
      <t xml:space="preserve">       ※選択した資格及び研修に関して、</t>
    </r>
    <r>
      <rPr>
        <b/>
        <u/>
        <sz val="12"/>
        <color auto="1"/>
        <rFont val="HGSｺﾞｼｯｸM"/>
      </rPr>
      <t>必要に応じて、資格証又は研修修了証等の写しを添付資料として提出</t>
    </r>
    <r>
      <rPr>
        <b/>
        <sz val="12"/>
        <color auto="1"/>
        <rFont val="HGSｺﾞｼｯｸM"/>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9"/>
  </si>
  <si>
    <t>D</t>
  </si>
  <si>
    <t>サービス種別（</t>
    <rPh sb="4" eb="6">
      <t>シュベツ</t>
    </rPh>
    <phoneticPr fontId="49"/>
  </si>
  <si>
    <t>（注）常勤・非常勤の区分について</t>
    <rPh sb="1" eb="2">
      <t>チュウ</t>
    </rPh>
    <rPh sb="3" eb="5">
      <t>ジョウキン</t>
    </rPh>
    <rPh sb="6" eb="9">
      <t>ヒジョウキン</t>
    </rPh>
    <rPh sb="10" eb="12">
      <t>クブン</t>
    </rPh>
    <phoneticPr fontId="49"/>
  </si>
  <si>
    <t>看護師</t>
    <rPh sb="0" eb="3">
      <t>カンゴシ</t>
    </rPh>
    <phoneticPr fontId="49"/>
  </si>
  <si>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9"/>
  </si>
  <si>
    <t>勤務時間数</t>
    <rPh sb="0" eb="2">
      <t>キンム</t>
    </rPh>
    <rPh sb="2" eb="4">
      <t>ジカン</t>
    </rPh>
    <rPh sb="4" eb="5">
      <t>スウ</t>
    </rPh>
    <phoneticPr fontId="49"/>
  </si>
  <si>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48"/>
  </si>
  <si>
    <t>　便所</t>
    <rPh sb="1" eb="3">
      <t>ベンジョ</t>
    </rPh>
    <phoneticPr fontId="48"/>
  </si>
  <si>
    <t>変更届への標準添付書類</t>
    <rPh sb="0" eb="3">
      <t>ヘンコウトドケ</t>
    </rPh>
    <rPh sb="5" eb="7">
      <t>ヒョウジュン</t>
    </rPh>
    <rPh sb="7" eb="9">
      <t>テンプ</t>
    </rPh>
    <rPh sb="9" eb="11">
      <t>ショルイ</t>
    </rPh>
    <phoneticPr fontId="49"/>
  </si>
  <si>
    <t>時間）</t>
    <rPh sb="0" eb="2">
      <t>ジカン</t>
    </rPh>
    <phoneticPr fontId="49"/>
  </si>
  <si>
    <t>2週目</t>
    <rPh sb="1" eb="2">
      <t>シュウ</t>
    </rPh>
    <rPh sb="2" eb="3">
      <t>メ</t>
    </rPh>
    <phoneticPr fontId="49"/>
  </si>
  <si>
    <t>(12)
週平均
勤務時間
数</t>
  </si>
  <si>
    <t>p</t>
  </si>
  <si>
    <t>運営規程
【変更事項が以下の①～③のいずれかの場合】
①従業者（職員）の職種、員数及び職務の内容
②営業日及び営業時間
③利用定員／入居定員及び居室数／入所定員</t>
    <rPh sb="6" eb="8">
      <t>ヘンコウ</t>
    </rPh>
    <rPh sb="8" eb="10">
      <t>ジコウ</t>
    </rPh>
    <rPh sb="11" eb="13">
      <t>イカ</t>
    </rPh>
    <rPh sb="23" eb="25">
      <t>バアイ</t>
    </rPh>
    <rPh sb="28" eb="31">
      <t>ジュウギョウシャ</t>
    </rPh>
    <rPh sb="32" eb="34">
      <t>ショクイン</t>
    </rPh>
    <rPh sb="36" eb="38">
      <t>ショクシュ</t>
    </rPh>
    <rPh sb="39" eb="41">
      <t>インスウ</t>
    </rPh>
    <rPh sb="41" eb="42">
      <t>オヨ</t>
    </rPh>
    <rPh sb="43" eb="45">
      <t>ショクム</t>
    </rPh>
    <rPh sb="46" eb="48">
      <t>ナイヨウ</t>
    </rPh>
    <rPh sb="50" eb="53">
      <t>エイギョウビ</t>
    </rPh>
    <rPh sb="53" eb="54">
      <t>オヨ</t>
    </rPh>
    <rPh sb="55" eb="57">
      <t>エイギョウ</t>
    </rPh>
    <rPh sb="57" eb="59">
      <t>ジカン</t>
    </rPh>
    <rPh sb="61" eb="63">
      <t>リヨウ</t>
    </rPh>
    <rPh sb="63" eb="65">
      <t>テイイン</t>
    </rPh>
    <rPh sb="66" eb="68">
      <t>ニュウキョ</t>
    </rPh>
    <rPh sb="68" eb="70">
      <t>テイイン</t>
    </rPh>
    <rPh sb="70" eb="71">
      <t>オヨ</t>
    </rPh>
    <rPh sb="72" eb="74">
      <t>キョシツ</t>
    </rPh>
    <rPh sb="74" eb="75">
      <t>スウ</t>
    </rPh>
    <rPh sb="76" eb="78">
      <t>ニュウショ</t>
    </rPh>
    <rPh sb="78" eb="80">
      <t>テイイン</t>
    </rPh>
    <phoneticPr fontId="49"/>
  </si>
  <si>
    <t>3週目</t>
    <rPh sb="1" eb="2">
      <t>シュウ</t>
    </rPh>
    <rPh sb="2" eb="3">
      <t>メ</t>
    </rPh>
    <phoneticPr fontId="49"/>
  </si>
  <si>
    <t>日</t>
    <rPh sb="0" eb="1">
      <t>ニチ</t>
    </rPh>
    <phoneticPr fontId="49"/>
  </si>
  <si>
    <t>サービス提供時間内の勤務延時間数（※２）</t>
    <rPh sb="4" eb="6">
      <t>テイキョウ</t>
    </rPh>
    <rPh sb="6" eb="9">
      <t>ジカンナイ</t>
    </rPh>
    <rPh sb="10" eb="12">
      <t>キンム</t>
    </rPh>
    <rPh sb="12" eb="13">
      <t>ノ</t>
    </rPh>
    <rPh sb="13" eb="16">
      <t>ジカンスウ</t>
    </rPh>
    <phoneticPr fontId="49"/>
  </si>
  <si>
    <t>○○　F男</t>
  </si>
  <si>
    <t>5週目</t>
    <rPh sb="1" eb="2">
      <t>シュウ</t>
    </rPh>
    <rPh sb="2" eb="3">
      <t>メ</t>
    </rPh>
    <phoneticPr fontId="49"/>
  </si>
  <si>
    <t>）</t>
  </si>
  <si>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</si>
  <si>
    <t>m</t>
  </si>
  <si>
    <t>介護保険法第１１５条の１２第２項</t>
  </si>
  <si>
    <t>設備等一覧表</t>
  </si>
  <si>
    <t>単位</t>
    <rPh sb="0" eb="2">
      <t>タンイ</t>
    </rPh>
    <phoneticPr fontId="49"/>
  </si>
  <si>
    <t>本体施設がある場合、当該本体施設の概要並びに施設と当該本体施設との間の移動の経路及び方法並びにその移動に要する時間</t>
    <rPh sb="0" eb="2">
      <t>ホンタイ</t>
    </rPh>
    <rPh sb="2" eb="4">
      <t>シセツ</t>
    </rPh>
    <rPh sb="7" eb="9">
      <t>バアイ</t>
    </rPh>
    <rPh sb="10" eb="12">
      <t>トウガイ</t>
    </rPh>
    <rPh sb="12" eb="14">
      <t>ホンタイ</t>
    </rPh>
    <rPh sb="14" eb="16">
      <t>シセツ</t>
    </rPh>
    <rPh sb="17" eb="19">
      <t>ガイヨウ</t>
    </rPh>
    <rPh sb="19" eb="20">
      <t>ナラ</t>
    </rPh>
    <rPh sb="22" eb="24">
      <t>シセツ</t>
    </rPh>
    <rPh sb="25" eb="27">
      <t>トウガイ</t>
    </rPh>
    <rPh sb="27" eb="29">
      <t>ホンタイ</t>
    </rPh>
    <rPh sb="29" eb="31">
      <t>シセツ</t>
    </rPh>
    <rPh sb="33" eb="34">
      <t>アイダ</t>
    </rPh>
    <rPh sb="35" eb="37">
      <t>イドウ</t>
    </rPh>
    <rPh sb="38" eb="40">
      <t>ケイロ</t>
    </rPh>
    <rPh sb="40" eb="41">
      <t>オヨ</t>
    </rPh>
    <rPh sb="42" eb="44">
      <t>ホウホウ</t>
    </rPh>
    <rPh sb="44" eb="45">
      <t>ナラ</t>
    </rPh>
    <rPh sb="49" eb="51">
      <t>イドウ</t>
    </rPh>
    <rPh sb="52" eb="53">
      <t>ヨウ</t>
    </rPh>
    <rPh sb="55" eb="57">
      <t>ジカン</t>
    </rPh>
    <phoneticPr fontId="49"/>
  </si>
  <si>
    <t>No</t>
  </si>
  <si>
    <t>単位目</t>
    <rPh sb="0" eb="2">
      <t>タンイ</t>
    </rPh>
    <rPh sb="2" eb="3">
      <t>メ</t>
    </rPh>
    <phoneticPr fontId="49"/>
  </si>
  <si>
    <t>（計</t>
    <rPh sb="1" eb="2">
      <t>ケイ</t>
    </rPh>
    <phoneticPr fontId="49"/>
  </si>
  <si>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</si>
  <si>
    <t>夜間対応型訪問介護</t>
    <rPh sb="0" eb="2">
      <t>ヤカン</t>
    </rPh>
    <rPh sb="2" eb="5">
      <t>タイオウガタ</t>
    </rPh>
    <rPh sb="5" eb="7">
      <t>ホウモン</t>
    </rPh>
    <rPh sb="7" eb="9">
      <t>カイゴ</t>
    </rPh>
    <phoneticPr fontId="50"/>
  </si>
  <si>
    <t>e</t>
  </si>
  <si>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</si>
  <si>
    <t>介護福祉士</t>
    <rPh sb="0" eb="2">
      <t>カイゴ</t>
    </rPh>
    <rPh sb="2" eb="5">
      <t>フクシシ</t>
    </rPh>
    <phoneticPr fontId="49"/>
  </si>
  <si>
    <t>(</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</si>
  <si>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50"/>
  </si>
  <si>
    <t>a</t>
  </si>
  <si>
    <t>　20㎡</t>
  </si>
  <si>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48"/>
  </si>
  <si>
    <t>本体施設の概要、本体施設との間の移動経路、方法及び移動時間</t>
    <rPh sb="0" eb="2">
      <t>ホンタイ</t>
    </rPh>
    <rPh sb="2" eb="4">
      <t>シセツ</t>
    </rPh>
    <rPh sb="5" eb="7">
      <t>ガイヨウ</t>
    </rPh>
    <rPh sb="8" eb="10">
      <t>ホンタイ</t>
    </rPh>
    <rPh sb="10" eb="12">
      <t>シセツ</t>
    </rPh>
    <rPh sb="14" eb="15">
      <t>アイダ</t>
    </rPh>
    <rPh sb="16" eb="18">
      <t>イドウ</t>
    </rPh>
    <rPh sb="18" eb="20">
      <t>ケイロ</t>
    </rPh>
    <rPh sb="21" eb="23">
      <t>ホウホウ</t>
    </rPh>
    <rPh sb="23" eb="24">
      <t>オヨ</t>
    </rPh>
    <rPh sb="25" eb="27">
      <t>イドウ</t>
    </rPh>
    <rPh sb="27" eb="29">
      <t>ジカン</t>
    </rPh>
    <phoneticPr fontId="48"/>
  </si>
  <si>
    <t>h</t>
  </si>
  <si>
    <t>設備等一覧表</t>
    <rPh sb="0" eb="2">
      <t>セツビ</t>
    </rPh>
    <rPh sb="2" eb="3">
      <t>トウ</t>
    </rPh>
    <rPh sb="3" eb="6">
      <t>イチランヒョウ</t>
    </rPh>
    <phoneticPr fontId="48"/>
  </si>
  <si>
    <t>備考　　「☆」を付した欄の添付書類は、参考様式によらず、主任介護支援専門員研修修了証（経過措置期間中は介護支援専門員証の写し）を添付ください。</t>
    <rPh sb="0" eb="2">
      <t>ビコウ</t>
    </rPh>
    <rPh sb="8" eb="9">
      <t>フ</t>
    </rPh>
    <rPh sb="11" eb="12">
      <t>ラン</t>
    </rPh>
    <rPh sb="13" eb="15">
      <t>テンプ</t>
    </rPh>
    <rPh sb="15" eb="17">
      <t>ショルイ</t>
    </rPh>
    <rPh sb="19" eb="21">
      <t>サンコウ</t>
    </rPh>
    <rPh sb="21" eb="23">
      <t>ヨウシキ</t>
    </rPh>
    <rPh sb="28" eb="30">
      <t>シュニン</t>
    </rPh>
    <rPh sb="30" eb="32">
      <t>カイゴ</t>
    </rPh>
    <rPh sb="32" eb="34">
      <t>シエン</t>
    </rPh>
    <rPh sb="34" eb="37">
      <t>センモンイン</t>
    </rPh>
    <rPh sb="37" eb="39">
      <t>ケンシュウ</t>
    </rPh>
    <rPh sb="39" eb="42">
      <t>シュウリョウショウ</t>
    </rPh>
    <rPh sb="43" eb="45">
      <t>ケイカ</t>
    </rPh>
    <rPh sb="45" eb="47">
      <t>ソチ</t>
    </rPh>
    <rPh sb="47" eb="50">
      <t>キカンチュウ</t>
    </rPh>
    <rPh sb="51" eb="53">
      <t>カイゴ</t>
    </rPh>
    <rPh sb="53" eb="55">
      <t>シエン</t>
    </rPh>
    <rPh sb="55" eb="58">
      <t>センモンイン</t>
    </rPh>
    <rPh sb="58" eb="59">
      <t>ショウ</t>
    </rPh>
    <rPh sb="60" eb="61">
      <t>ウツ</t>
    </rPh>
    <rPh sb="64" eb="66">
      <t>テンプ</t>
    </rPh>
    <phoneticPr fontId="48"/>
  </si>
  <si>
    <t>c</t>
  </si>
  <si>
    <t>r</t>
  </si>
  <si>
    <t>（参考）添付書類一覧（指定申請時）</t>
    <rPh sb="1" eb="3">
      <t>サンコウ</t>
    </rPh>
    <rPh sb="4" eb="6">
      <t>テンプ</t>
    </rPh>
    <rPh sb="6" eb="8">
      <t>ショルイ</t>
    </rPh>
    <rPh sb="8" eb="10">
      <t>イチラン</t>
    </rPh>
    <rPh sb="11" eb="13">
      <t>シテイ</t>
    </rPh>
    <rPh sb="13" eb="15">
      <t>シンセイ</t>
    </rPh>
    <rPh sb="15" eb="16">
      <t>ジ</t>
    </rPh>
    <phoneticPr fontId="48"/>
  </si>
  <si>
    <t>b</t>
  </si>
  <si>
    <t>申請者（介護予防認知症対応型共同生活介護に係る指定の申請者を除く。）が、法人でない事業所で、その管理者が第四号の二から第六号まで又は第七号から第八号までのいずれかに該当する者であるとき。</t>
  </si>
  <si>
    <t>令和</t>
    <rPh sb="0" eb="2">
      <t>レイワ</t>
    </rPh>
    <phoneticPr fontId="49"/>
  </si>
  <si>
    <t>(2)</t>
  </si>
  <si>
    <t>f</t>
  </si>
  <si>
    <t>月</t>
    <rPh sb="0" eb="1">
      <t>ゲツ</t>
    </rPh>
    <phoneticPr fontId="49"/>
  </si>
  <si>
    <t>（参考様式1）</t>
    <rPh sb="1" eb="3">
      <t>サンコウ</t>
    </rPh>
    <rPh sb="3" eb="5">
      <t>ヨウシキ</t>
    </rPh>
    <phoneticPr fontId="48"/>
  </si>
  <si>
    <t>：</t>
  </si>
  <si>
    <t>o</t>
  </si>
  <si>
    <t>)</t>
  </si>
  <si>
    <t>d</t>
  </si>
  <si>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49"/>
  </si>
  <si>
    <t>g</t>
  </si>
  <si>
    <t>i</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</si>
  <si>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49"/>
  </si>
  <si>
    <t>≪要 提出≫</t>
    <rPh sb="1" eb="2">
      <t>ヨウ</t>
    </rPh>
    <rPh sb="3" eb="5">
      <t>テイシュツ</t>
    </rPh>
    <phoneticPr fontId="49"/>
  </si>
  <si>
    <t>j</t>
  </si>
  <si>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</si>
  <si>
    <t>k</t>
  </si>
  <si>
    <t>介護職員</t>
    <rPh sb="0" eb="2">
      <t>カイゴ</t>
    </rPh>
    <rPh sb="2" eb="4">
      <t>ショクイン</t>
    </rPh>
    <phoneticPr fontId="49"/>
  </si>
  <si>
    <t>l</t>
  </si>
  <si>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</si>
  <si>
    <t>・平面図及び設備の概要（１の参考様式２、３／２の参考様式３、４）</t>
    <rPh sb="24" eb="26">
      <t>サンコウ</t>
    </rPh>
    <rPh sb="26" eb="28">
      <t>ヨウシキ</t>
    </rPh>
    <phoneticPr fontId="49"/>
  </si>
  <si>
    <t>q</t>
  </si>
  <si>
    <t>シフト記号</t>
  </si>
  <si>
    <t>勤務時間</t>
    <rPh sb="0" eb="2">
      <t>キンム</t>
    </rPh>
    <rPh sb="2" eb="4">
      <t>ジカン</t>
    </rPh>
    <phoneticPr fontId="49"/>
  </si>
  <si>
    <t>サービス提供時間内
の勤務時間数</t>
    <rPh sb="4" eb="6">
      <t>テイキョウ</t>
    </rPh>
    <rPh sb="6" eb="9">
      <t>ジカンナイ</t>
    </rPh>
    <rPh sb="11" eb="13">
      <t>キンム</t>
    </rPh>
    <rPh sb="13" eb="15">
      <t>ジカン</t>
    </rPh>
    <rPh sb="15" eb="16">
      <t>スウ</t>
    </rPh>
    <phoneticPr fontId="49"/>
  </si>
  <si>
    <t>○○　C男</t>
    <rPh sb="4" eb="5">
      <t>オトコ</t>
    </rPh>
    <phoneticPr fontId="49"/>
  </si>
  <si>
    <t>y</t>
  </si>
  <si>
    <t>　(14) 看護職員・介護職員のサービス提供時間内に勤務する時間数の合計（勤務延時間数）が自動計算されますので、誤りがないか確認してください。</t>
    <rPh sb="6" eb="8">
      <t>カンゴ</t>
    </rPh>
    <rPh sb="8" eb="10">
      <t>ショクイン</t>
    </rPh>
    <rPh sb="11" eb="13">
      <t>カイゴ</t>
    </rPh>
    <rPh sb="13" eb="15">
      <t>ショクイン</t>
    </rPh>
    <rPh sb="20" eb="22">
      <t>テイキョウ</t>
    </rPh>
    <rPh sb="22" eb="24">
      <t>ジカン</t>
    </rPh>
    <rPh sb="24" eb="25">
      <t>ナイ</t>
    </rPh>
    <rPh sb="26" eb="28">
      <t>キンム</t>
    </rPh>
    <rPh sb="30" eb="32">
      <t>ジカン</t>
    </rPh>
    <rPh sb="32" eb="33">
      <t>スウ</t>
    </rPh>
    <rPh sb="34" eb="36">
      <t>ゴウケイ</t>
    </rPh>
    <rPh sb="37" eb="39">
      <t>キンム</t>
    </rPh>
    <rPh sb="39" eb="40">
      <t>エン</t>
    </rPh>
    <rPh sb="40" eb="42">
      <t>ジカン</t>
    </rPh>
    <rPh sb="42" eb="43">
      <t>スウ</t>
    </rPh>
    <rPh sb="45" eb="47">
      <t>ジドウ</t>
    </rPh>
    <rPh sb="47" eb="49">
      <t>ケイサン</t>
    </rPh>
    <rPh sb="56" eb="57">
      <t>アヤマ</t>
    </rPh>
    <rPh sb="62" eb="64">
      <t>カクニン</t>
    </rPh>
    <phoneticPr fontId="49"/>
  </si>
  <si>
    <t>当月の日数</t>
    <rPh sb="0" eb="2">
      <t>トウゲツ</t>
    </rPh>
    <rPh sb="3" eb="5">
      <t>ニッスウ</t>
    </rPh>
    <phoneticPr fontId="49"/>
  </si>
  <si>
    <t>介護支援専門員番号</t>
    <rPh sb="0" eb="2">
      <t>カイゴ</t>
    </rPh>
    <rPh sb="2" eb="4">
      <t>シエン</t>
    </rPh>
    <rPh sb="4" eb="7">
      <t>センモンイン</t>
    </rPh>
    <rPh sb="7" eb="9">
      <t>バンゴウ</t>
    </rPh>
    <phoneticPr fontId="48"/>
  </si>
  <si>
    <t>事業所名（</t>
    <rPh sb="0" eb="3">
      <t>ジギョウショ</t>
    </rPh>
    <rPh sb="3" eb="4">
      <t>メイ</t>
    </rPh>
    <phoneticPr fontId="49"/>
  </si>
  <si>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49"/>
  </si>
  <si>
    <t>■シフト記号表（勤務時間帯）</t>
    <rPh sb="4" eb="6">
      <t>キゴウ</t>
    </rPh>
    <rPh sb="6" eb="7">
      <t>ヒョウ</t>
    </rPh>
    <rPh sb="8" eb="10">
      <t>キンム</t>
    </rPh>
    <rPh sb="10" eb="13">
      <t>ジカンタイ</t>
    </rPh>
    <phoneticPr fontId="49"/>
  </si>
  <si>
    <t>事業所（施設）の管理者の氏名、生年月日及び住所</t>
    <rPh sb="0" eb="3">
      <t>ジギョウショ</t>
    </rPh>
    <rPh sb="4" eb="6">
      <t>シセツ</t>
    </rPh>
    <rPh sb="8" eb="11">
      <t>カンリシャ</t>
    </rPh>
    <rPh sb="12" eb="14">
      <t>シメイ</t>
    </rPh>
    <rPh sb="15" eb="17">
      <t>セイネン</t>
    </rPh>
    <rPh sb="17" eb="19">
      <t>ガッピ</t>
    </rPh>
    <rPh sb="19" eb="20">
      <t>オヨ</t>
    </rPh>
    <rPh sb="21" eb="23">
      <t>ジュウショ</t>
    </rPh>
    <phoneticPr fontId="49"/>
  </si>
  <si>
    <t>休</t>
    <rPh sb="0" eb="1">
      <t>ヤス</t>
    </rPh>
    <phoneticPr fontId="49"/>
  </si>
  <si>
    <t>-</t>
  </si>
  <si>
    <t>申請するサービス種類</t>
  </si>
  <si>
    <t>（</t>
  </si>
  <si>
    <t>・変更後の運営規程</t>
    <rPh sb="1" eb="4">
      <t>ヘンコウゴ</t>
    </rPh>
    <rPh sb="5" eb="7">
      <t>ウンエイ</t>
    </rPh>
    <rPh sb="7" eb="9">
      <t>キテイ</t>
    </rPh>
    <phoneticPr fontId="49"/>
  </si>
  <si>
    <t>建物の構造概要及び平面図並びに設備の概要</t>
    <rPh sb="0" eb="2">
      <t>タテモノ</t>
    </rPh>
    <rPh sb="3" eb="5">
      <t>コウゾウ</t>
    </rPh>
    <rPh sb="5" eb="7">
      <t>ガイヨウ</t>
    </rPh>
    <rPh sb="7" eb="8">
      <t>オヨ</t>
    </rPh>
    <rPh sb="9" eb="12">
      <t>ヘイメンズ</t>
    </rPh>
    <rPh sb="12" eb="13">
      <t>ナラ</t>
    </rPh>
    <rPh sb="15" eb="17">
      <t>セツビ</t>
    </rPh>
    <rPh sb="18" eb="20">
      <t>ガイヨウ</t>
    </rPh>
    <phoneticPr fontId="49"/>
  </si>
  <si>
    <t>s</t>
  </si>
  <si>
    <t>t</t>
  </si>
  <si>
    <t>（該当に○）</t>
    <rPh sb="1" eb="3">
      <t>ガイトウ</t>
    </rPh>
    <phoneticPr fontId="48"/>
  </si>
  <si>
    <t>u</t>
  </si>
  <si>
    <t>・登記事項証明書又は条例等</t>
    <rPh sb="1" eb="3">
      <t>トウキ</t>
    </rPh>
    <rPh sb="3" eb="5">
      <t>ジコウ</t>
    </rPh>
    <rPh sb="5" eb="8">
      <t>ショウメイショ</t>
    </rPh>
    <rPh sb="8" eb="9">
      <t>マタ</t>
    </rPh>
    <rPh sb="10" eb="12">
      <t>ジョウレイ</t>
    </rPh>
    <rPh sb="12" eb="13">
      <t>トウ</t>
    </rPh>
    <phoneticPr fontId="49"/>
  </si>
  <si>
    <t>v</t>
  </si>
  <si>
    <t>・職種ごとの勤務時間を「○：○○～○：○○」と表記することが困難な場合は、No21～30を活用し、勤務時間数のみを入力してください。</t>
    <rPh sb="45" eb="47">
      <t>カツヨウ</t>
    </rPh>
    <phoneticPr fontId="49"/>
  </si>
  <si>
    <t>w</t>
  </si>
  <si>
    <t>x</t>
  </si>
  <si>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49"/>
  </si>
  <si>
    <t>サービス提供時間内の勤務時間</t>
    <rPh sb="4" eb="6">
      <t>テイキョウ</t>
    </rPh>
    <rPh sb="6" eb="8">
      <t>ジカン</t>
    </rPh>
    <rPh sb="8" eb="9">
      <t>ナイ</t>
    </rPh>
    <rPh sb="10" eb="12">
      <t>キンム</t>
    </rPh>
    <rPh sb="12" eb="14">
      <t>ジカン</t>
    </rPh>
    <phoneticPr fontId="49"/>
  </si>
  <si>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9"/>
  </si>
  <si>
    <t>夜間対応型訪問介護</t>
  </si>
  <si>
    <t>１．サービス種別</t>
    <rPh sb="6" eb="8">
      <t>シュベツ</t>
    </rPh>
    <phoneticPr fontId="49"/>
  </si>
  <si>
    <t>資格</t>
    <rPh sb="0" eb="2">
      <t>シカク</t>
    </rPh>
    <phoneticPr fontId="49"/>
  </si>
  <si>
    <t>○○　B子</t>
    <rPh sb="4" eb="5">
      <t>コ</t>
    </rPh>
    <phoneticPr fontId="49"/>
  </si>
  <si>
    <t>氏　名</t>
    <rPh sb="0" eb="1">
      <t>シ</t>
    </rPh>
    <rPh sb="2" eb="3">
      <t>メイ</t>
    </rPh>
    <phoneticPr fontId="48"/>
  </si>
  <si>
    <t>参考様式４</t>
  </si>
  <si>
    <t>※ INDIRECT関数使用のため、以下のとおりセルに「名前の定義」をしています。</t>
    <rPh sb="10" eb="12">
      <t>カンスウ</t>
    </rPh>
    <rPh sb="12" eb="14">
      <t>シヨウ</t>
    </rPh>
    <rPh sb="18" eb="20">
      <t>イカ</t>
    </rPh>
    <rPh sb="28" eb="30">
      <t>ナマエ</t>
    </rPh>
    <rPh sb="31" eb="33">
      <t>テイギ</t>
    </rPh>
    <phoneticPr fontId="49"/>
  </si>
  <si>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9"/>
  </si>
  <si>
    <t>　E列・・・「介護職員」</t>
    <rPh sb="2" eb="3">
      <t>レツ</t>
    </rPh>
    <rPh sb="7" eb="9">
      <t>カイゴ</t>
    </rPh>
    <rPh sb="9" eb="11">
      <t>ショクイン</t>
    </rPh>
    <phoneticPr fontId="49"/>
  </si>
  <si>
    <t>（名称）</t>
    <rPh sb="1" eb="3">
      <t>メイショウ</t>
    </rPh>
    <phoneticPr fontId="48"/>
  </si>
  <si>
    <t>地域密着型
通所介護</t>
    <rPh sb="0" eb="2">
      <t>チイキ</t>
    </rPh>
    <rPh sb="2" eb="5">
      <t>ミッチャクガタ</t>
    </rPh>
    <rPh sb="6" eb="8">
      <t>ツウショ</t>
    </rPh>
    <rPh sb="8" eb="10">
      <t>カイゴ</t>
    </rPh>
    <phoneticPr fontId="50"/>
  </si>
  <si>
    <t>・建物の構造概要及び平面図並びに設備の概要（参考様式２、３／２の参考様式３、４）</t>
    <rPh sb="1" eb="3">
      <t>タテモノ</t>
    </rPh>
    <rPh sb="4" eb="6">
      <t>コウゾウ</t>
    </rPh>
    <phoneticPr fontId="49"/>
  </si>
  <si>
    <t>　行が足りない場合は、適宜追加してください。</t>
    <rPh sb="1" eb="2">
      <t>ギョウ</t>
    </rPh>
    <rPh sb="3" eb="4">
      <t>タ</t>
    </rPh>
    <rPh sb="7" eb="9">
      <t>バアイ</t>
    </rPh>
    <rPh sb="11" eb="13">
      <t>テキギ</t>
    </rPh>
    <rPh sb="13" eb="15">
      <t>ツイカ</t>
    </rPh>
    <phoneticPr fontId="49"/>
  </si>
  <si>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</si>
  <si>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9"/>
  </si>
  <si>
    <t>　・「数式」タブ　⇒　「名前の定義」を選択</t>
    <rPh sb="3" eb="5">
      <t>スウシキ</t>
    </rPh>
    <rPh sb="12" eb="14">
      <t>ナマエ</t>
    </rPh>
    <rPh sb="15" eb="17">
      <t>テイギ</t>
    </rPh>
    <rPh sb="19" eb="21">
      <t>センタク</t>
    </rPh>
    <phoneticPr fontId="49"/>
  </si>
  <si>
    <t>日々の勤務時間（勤務時間帯）／従業者（※１）ごと</t>
    <rPh sb="0" eb="2">
      <t>ヒビ</t>
    </rPh>
    <rPh sb="3" eb="5">
      <t>キンム</t>
    </rPh>
    <rPh sb="5" eb="7">
      <t>ジカン</t>
    </rPh>
    <rPh sb="8" eb="10">
      <t>キンム</t>
    </rPh>
    <rPh sb="10" eb="13">
      <t>ジカンタイ</t>
    </rPh>
    <rPh sb="15" eb="18">
      <t>ジュウギョウシャ</t>
    </rPh>
    <phoneticPr fontId="49"/>
  </si>
  <si>
    <t>　・「名前」に職種名を入力</t>
    <rPh sb="3" eb="5">
      <t>ナマエ</t>
    </rPh>
    <rPh sb="7" eb="9">
      <t>ショクシュ</t>
    </rPh>
    <rPh sb="9" eb="10">
      <t>メイ</t>
    </rPh>
    <rPh sb="11" eb="13">
      <t>ニュウリョク</t>
    </rPh>
    <phoneticPr fontId="49"/>
  </si>
  <si>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9"/>
  </si>
  <si>
    <t>(6) 
職種</t>
  </si>
  <si>
    <t>申請者が、第八十一条第二項に規定する指定居宅介護支援の事業の運営に関する基準に従って適正な居宅介護支援事業の運営をすることができないと認められるとき。</t>
  </si>
  <si>
    <t>代表者の姓、住所または職名の変更のみの場合は、誓約書は不要</t>
    <rPh sb="0" eb="3">
      <t>ダイヒョウシャ</t>
    </rPh>
    <rPh sb="4" eb="5">
      <t>セイ</t>
    </rPh>
    <rPh sb="6" eb="8">
      <t>ジュウショ</t>
    </rPh>
    <rPh sb="11" eb="13">
      <t>ショクメイ</t>
    </rPh>
    <rPh sb="14" eb="16">
      <t>ヘンコウ</t>
    </rPh>
    <rPh sb="19" eb="21">
      <t>バアイ</t>
    </rPh>
    <rPh sb="23" eb="26">
      <t>セイヤクショ</t>
    </rPh>
    <rPh sb="27" eb="29">
      <t>フヨウ</t>
    </rPh>
    <phoneticPr fontId="49"/>
  </si>
  <si>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9"/>
  </si>
  <si>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49"/>
  </si>
  <si>
    <t>サービス種別</t>
    <rPh sb="4" eb="6">
      <t>シュベツ</t>
    </rPh>
    <phoneticPr fontId="49"/>
  </si>
  <si>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50"/>
  </si>
  <si>
    <t>２．職種名・資格名称</t>
    <rPh sb="2" eb="4">
      <t>ショクシュ</t>
    </rPh>
    <rPh sb="4" eb="5">
      <t>メイ</t>
    </rPh>
    <rPh sb="6" eb="8">
      <t>シカク</t>
    </rPh>
    <rPh sb="8" eb="10">
      <t>メイショウ</t>
    </rPh>
    <phoneticPr fontId="49"/>
  </si>
  <si>
    <t>　調剤室</t>
    <rPh sb="1" eb="3">
      <t>チョウザイ</t>
    </rPh>
    <rPh sb="3" eb="4">
      <t>シツ</t>
    </rPh>
    <phoneticPr fontId="48"/>
  </si>
  <si>
    <t>　C12～L12・・・「職種」</t>
    <rPh sb="12" eb="14">
      <t>ショクシュ</t>
    </rPh>
    <phoneticPr fontId="49"/>
  </si>
  <si>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</si>
  <si>
    <t>　C列・・・「管理者」</t>
    <rPh sb="2" eb="3">
      <t>レツ</t>
    </rPh>
    <rPh sb="7" eb="10">
      <t>カンリシャ</t>
    </rPh>
    <phoneticPr fontId="49"/>
  </si>
  <si>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8"/>
  </si>
  <si>
    <t>(1)</t>
  </si>
  <si>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</si>
  <si>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</si>
  <si>
    <t>≪提出不要≫</t>
    <rPh sb="1" eb="3">
      <t>テイシュツ</t>
    </rPh>
    <rPh sb="3" eb="5">
      <t>フヨウ</t>
    </rPh>
    <phoneticPr fontId="4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</si>
  <si>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9"/>
  </si>
  <si>
    <t xml:space="preserve"> 　　 記入の順序は、職種ごとにまとめてください。</t>
    <rPh sb="4" eb="6">
      <t>キニュウ</t>
    </rPh>
    <rPh sb="7" eb="9">
      <t>ジュンジョ</t>
    </rPh>
    <rPh sb="11" eb="13">
      <t>ショクシュ</t>
    </rPh>
    <phoneticPr fontId="49"/>
  </si>
  <si>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</si>
  <si>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9"/>
  </si>
  <si>
    <t>　(5) 当該サービス提供単位のサービス提供時間を入力してください。</t>
    <rPh sb="5" eb="7">
      <t>トウガイ</t>
    </rPh>
    <rPh sb="11" eb="13">
      <t>テイキョウ</t>
    </rPh>
    <rPh sb="13" eb="15">
      <t>タンイ</t>
    </rPh>
    <rPh sb="20" eb="22">
      <t>テイキョウ</t>
    </rPh>
    <rPh sb="22" eb="24">
      <t>ジカン</t>
    </rPh>
    <rPh sb="25" eb="27">
      <t>ニュウリョク</t>
    </rPh>
    <phoneticPr fontId="49"/>
  </si>
  <si>
    <t>常勤で専従</t>
    <rPh sb="0" eb="2">
      <t>ジョウキン</t>
    </rPh>
    <rPh sb="3" eb="5">
      <t>センジュウ</t>
    </rPh>
    <phoneticPr fontId="49"/>
  </si>
  <si>
    <t>常勤で兼務</t>
    <rPh sb="0" eb="2">
      <t>ジョウキン</t>
    </rPh>
    <rPh sb="3" eb="5">
      <t>ケンム</t>
    </rPh>
    <phoneticPr fontId="49"/>
  </si>
  <si>
    <t>非常勤で専従</t>
    <rPh sb="0" eb="3">
      <t>ヒジョウキン</t>
    </rPh>
    <rPh sb="4" eb="6">
      <t>センジュウ</t>
    </rPh>
    <phoneticPr fontId="49"/>
  </si>
  <si>
    <t>登記事項証明書又は条例等</t>
    <rPh sb="0" eb="2">
      <t>トウキ</t>
    </rPh>
    <rPh sb="2" eb="4">
      <t>ジコウ</t>
    </rPh>
    <rPh sb="4" eb="7">
      <t>ショウメイショ</t>
    </rPh>
    <rPh sb="7" eb="8">
      <t>マタ</t>
    </rPh>
    <rPh sb="9" eb="11">
      <t>ジョウレイ</t>
    </rPh>
    <rPh sb="11" eb="12">
      <t>トウ</t>
    </rPh>
    <phoneticPr fontId="48"/>
  </si>
  <si>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</si>
  <si>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9"/>
  </si>
  <si>
    <t>小規模多機能型居宅介護
（予防）</t>
    <rPh sb="0" eb="3">
      <t>ショウキボ</t>
    </rPh>
    <rPh sb="3" eb="7">
      <t>タキノウガタ</t>
    </rPh>
    <rPh sb="7" eb="9">
      <t>キョタク</t>
    </rPh>
    <rPh sb="9" eb="11">
      <t>カイゴ</t>
    </rPh>
    <rPh sb="13" eb="15">
      <t>ヨボウ</t>
    </rPh>
    <phoneticPr fontId="50"/>
  </si>
  <si>
    <t>厚労　太郎</t>
    <rPh sb="0" eb="2">
      <t>コウロウ</t>
    </rPh>
    <rPh sb="3" eb="5">
      <t>タロウ</t>
    </rPh>
    <phoneticPr fontId="49"/>
  </si>
  <si>
    <t>別紙③：　地域密着型介護予防サービス事業所向け</t>
    <rPh sb="0" eb="2">
      <t>ベッシ</t>
    </rPh>
    <rPh sb="21" eb="22">
      <t>ム</t>
    </rPh>
    <phoneticPr fontId="48"/>
  </si>
  <si>
    <t>○○　A太</t>
    <rPh sb="4" eb="5">
      <t>タ</t>
    </rPh>
    <phoneticPr fontId="49"/>
  </si>
  <si>
    <t>○○　D美</t>
    <rPh sb="4" eb="5">
      <t>ミ</t>
    </rPh>
    <phoneticPr fontId="49"/>
  </si>
  <si>
    <t>非常勤で兼務</t>
    <rPh sb="0" eb="1">
      <t>ヒ</t>
    </rPh>
    <rPh sb="1" eb="3">
      <t>ジョウキン</t>
    </rPh>
    <rPh sb="4" eb="6">
      <t>ケンム</t>
    </rPh>
    <phoneticPr fontId="49"/>
  </si>
  <si>
    <t>兼務状況（兼務内容、兼務先）</t>
    <rPh sb="0" eb="2">
      <t>ケンム</t>
    </rPh>
    <rPh sb="2" eb="4">
      <t>ジョウキョウ</t>
    </rPh>
    <rPh sb="5" eb="7">
      <t>ケンム</t>
    </rPh>
    <rPh sb="7" eb="9">
      <t>ナイヨウ</t>
    </rPh>
    <rPh sb="10" eb="12">
      <t>ケンム</t>
    </rPh>
    <rPh sb="12" eb="13">
      <t>サキ</t>
    </rPh>
    <phoneticPr fontId="49"/>
  </si>
  <si>
    <t>事業所の管理者の氏名、生年月日、住所及び経歴</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</si>
  <si>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9"/>
  </si>
  <si>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8"/>
  </si>
  <si>
    <t>・・・直接入力する必要がある箇所です。</t>
    <rPh sb="3" eb="5">
      <t>チョクセツ</t>
    </rPh>
    <rPh sb="5" eb="7">
      <t>ニュウリョク</t>
    </rPh>
    <rPh sb="9" eb="11">
      <t>ヒツヨウ</t>
    </rPh>
    <rPh sb="14" eb="16">
      <t>カショ</t>
    </rPh>
    <phoneticPr fontId="49"/>
  </si>
  <si>
    <t>下記の記入方法に従って、入力してください。</t>
  </si>
  <si>
    <t>一</t>
    <rPh sb="0" eb="1">
      <t>イチ</t>
    </rPh>
    <phoneticPr fontId="48"/>
  </si>
  <si>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48"/>
  </si>
  <si>
    <t>・・・プルダウンから選択して入力する必要がある箇所です。</t>
    <rPh sb="10" eb="12">
      <t>センタク</t>
    </rPh>
    <rPh sb="14" eb="16">
      <t>ニュウリョク</t>
    </rPh>
    <rPh sb="18" eb="20">
      <t>ヒツヨウ</t>
    </rPh>
    <rPh sb="23" eb="25">
      <t>カショ</t>
    </rPh>
    <phoneticPr fontId="49"/>
  </si>
  <si>
    <t>(8)
資格</t>
    <rPh sb="4" eb="6">
      <t>シカク</t>
    </rPh>
    <phoneticPr fontId="49"/>
  </si>
  <si>
    <t>【自治体の皆様へ】</t>
    <rPh sb="1" eb="4">
      <t>ジチタイ</t>
    </rPh>
    <rPh sb="5" eb="7">
      <t>ミナサマ</t>
    </rPh>
    <phoneticPr fontId="49"/>
  </si>
  <si>
    <t>宿直</t>
    <rPh sb="0" eb="2">
      <t>シュクチョク</t>
    </rPh>
    <phoneticPr fontId="49"/>
  </si>
  <si>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9"/>
  </si>
  <si>
    <t>終業時刻</t>
    <rPh sb="0" eb="2">
      <t>シュウギョウ</t>
    </rPh>
    <rPh sb="2" eb="4">
      <t>ジコク</t>
    </rPh>
    <phoneticPr fontId="49"/>
  </si>
  <si>
    <t>　30㎡</t>
  </si>
  <si>
    <t>始業時刻</t>
    <rPh sb="0" eb="2">
      <t>シギョウ</t>
    </rPh>
    <rPh sb="2" eb="4">
      <t>ジコク</t>
    </rPh>
    <phoneticPr fontId="49"/>
  </si>
  <si>
    <t>(10)</t>
  </si>
  <si>
    <t>　診察室 40㎡</t>
    <rPh sb="1" eb="4">
      <t>シンサツシツ</t>
    </rPh>
    <phoneticPr fontId="48"/>
  </si>
  <si>
    <t>※24時間表記</t>
  </si>
  <si>
    <t>開始時刻</t>
    <rPh sb="0" eb="2">
      <t>カイシ</t>
    </rPh>
    <rPh sb="2" eb="4">
      <t>ジコク</t>
    </rPh>
    <phoneticPr fontId="49"/>
  </si>
  <si>
    <t>地域密着型介護老人福祉施設入居者生活介護</t>
    <rPh sb="0" eb="2">
      <t>チイキ</t>
    </rPh>
    <rPh sb="2" eb="4">
      <t>ミッチャク</t>
    </rPh>
    <rPh sb="4" eb="5">
      <t>ガタ</t>
    </rPh>
    <rPh sb="5" eb="7">
      <t>カイゴ</t>
    </rPh>
    <rPh sb="7" eb="9">
      <t>ロウジン</t>
    </rPh>
    <rPh sb="9" eb="11">
      <t>フクシ</t>
    </rPh>
    <rPh sb="11" eb="13">
      <t>シセツ</t>
    </rPh>
    <rPh sb="13" eb="16">
      <t>ニュウキョシャ</t>
    </rPh>
    <rPh sb="16" eb="18">
      <t>セイカツ</t>
    </rPh>
    <rPh sb="18" eb="20">
      <t>カイゴ</t>
    </rPh>
    <phoneticPr fontId="48"/>
  </si>
  <si>
    <t>終了時刻</t>
    <rPh sb="0" eb="2">
      <t>シュウリョウ</t>
    </rPh>
    <rPh sb="2" eb="4">
      <t>ジコク</t>
    </rPh>
    <phoneticPr fontId="49"/>
  </si>
  <si>
    <t>自由記載欄</t>
    <rPh sb="0" eb="2">
      <t>ジユウ</t>
    </rPh>
    <rPh sb="2" eb="4">
      <t>キサイ</t>
    </rPh>
    <rPh sb="4" eb="5">
      <t>ラン</t>
    </rPh>
    <phoneticPr fontId="49"/>
  </si>
  <si>
    <t>休憩時間1時間は「1:00」、休憩時間45分は「00:45」と入力してください。</t>
  </si>
  <si>
    <t>４週</t>
  </si>
  <si>
    <t>予定</t>
  </si>
  <si>
    <t>休日</t>
    <rPh sb="0" eb="2">
      <t>キュウジツ</t>
    </rPh>
    <phoneticPr fontId="4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</si>
  <si>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0"/>
  </si>
  <si>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49"/>
  </si>
  <si>
    <t>・シフト記号が足りない場合は、適宜、行を追加してください。</t>
    <rPh sb="4" eb="6">
      <t>キゴウ</t>
    </rPh>
    <rPh sb="7" eb="8">
      <t>タ</t>
    </rPh>
    <rPh sb="11" eb="13">
      <t>バアイ</t>
    </rPh>
    <rPh sb="15" eb="17">
      <t>テキギ</t>
    </rPh>
    <rPh sb="18" eb="19">
      <t>ギョウ</t>
    </rPh>
    <rPh sb="20" eb="22">
      <t>ツイカ</t>
    </rPh>
    <phoneticPr fontId="49"/>
  </si>
  <si>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49"/>
  </si>
  <si>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</si>
  <si>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(1) 「４週」・「暦月」のいずれかを選択してください。</t>
    <rPh sb="7" eb="8">
      <t>シュウ</t>
    </rPh>
    <rPh sb="11" eb="12">
      <t>レキ</t>
    </rPh>
    <rPh sb="12" eb="13">
      <t>ツキ</t>
    </rPh>
    <rPh sb="20" eb="22">
      <t>センタク</t>
    </rPh>
    <phoneticPr fontId="49"/>
  </si>
  <si>
    <t>申請者が市町村の条例で定める者でないとき。</t>
  </si>
  <si>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</si>
  <si>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49"/>
  </si>
  <si>
    <t>療養通所介護</t>
    <rPh sb="0" eb="2">
      <t>リョウヨウ</t>
    </rPh>
    <rPh sb="2" eb="4">
      <t>ツウショ</t>
    </rPh>
    <rPh sb="4" eb="6">
      <t>カイゴ</t>
    </rPh>
    <phoneticPr fontId="49"/>
  </si>
  <si>
    <t>　D列・・・「看護職員」</t>
    <rPh sb="2" eb="3">
      <t>レツ</t>
    </rPh>
    <rPh sb="7" eb="9">
      <t>カンゴ</t>
    </rPh>
    <rPh sb="9" eb="11">
      <t>ショクイン</t>
    </rPh>
    <phoneticPr fontId="49"/>
  </si>
  <si>
    <t>（参考様式５）</t>
  </si>
  <si>
    <t>○○○○</t>
  </si>
  <si>
    <t>(14) サービス提供時間内の勤務延時間数</t>
  </si>
  <si>
    <t>フリガナ</t>
  </si>
  <si>
    <t>○○　E子</t>
    <rPh sb="4" eb="5">
      <t>コ</t>
    </rPh>
    <phoneticPr fontId="49"/>
  </si>
  <si>
    <t>○○　G次</t>
    <rPh sb="4" eb="5">
      <t>ツギ</t>
    </rPh>
    <phoneticPr fontId="49"/>
  </si>
  <si>
    <t>時間/月</t>
    <rPh sb="0" eb="2">
      <t>ジカン</t>
    </rPh>
    <rPh sb="3" eb="4">
      <t>ツキ</t>
    </rPh>
    <phoneticPr fontId="49"/>
  </si>
  <si>
    <t>事業所・施設の名称</t>
    <rPh sb="0" eb="3">
      <t>ジギョウショ</t>
    </rPh>
    <rPh sb="4" eb="6">
      <t>シセツ</t>
    </rPh>
    <rPh sb="7" eb="9">
      <t>メイショウ</t>
    </rPh>
    <phoneticPr fontId="48"/>
  </si>
  <si>
    <t>○○　H子</t>
    <rPh sb="4" eb="5">
      <t>コ</t>
    </rPh>
    <phoneticPr fontId="49"/>
  </si>
  <si>
    <t>従業者の勤務の体制及び勤務形態一覧表　記入方法　（療養通所介護）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リョウヨウ</t>
    </rPh>
    <rPh sb="27" eb="29">
      <t>ツウショ</t>
    </rPh>
    <rPh sb="29" eb="31">
      <t>カイゴ</t>
    </rPh>
    <phoneticPr fontId="48"/>
  </si>
  <si>
    <t>展示コーナー</t>
    <rPh sb="0" eb="2">
      <t>テンジ</t>
    </rPh>
    <phoneticPr fontId="48"/>
  </si>
  <si>
    <t>申請者（開設者）の登記事項証明書又は条例等</t>
    <rPh sb="0" eb="3">
      <t>シンセイシャ</t>
    </rPh>
    <rPh sb="4" eb="7">
      <t>カイセツシャ</t>
    </rPh>
    <rPh sb="9" eb="11">
      <t>トウキ</t>
    </rPh>
    <rPh sb="11" eb="13">
      <t>ジコウ</t>
    </rPh>
    <rPh sb="13" eb="16">
      <t>ショウメイショ</t>
    </rPh>
    <rPh sb="16" eb="17">
      <t>マタ</t>
    </rPh>
    <rPh sb="18" eb="20">
      <t>ジョウレイ</t>
    </rPh>
    <rPh sb="20" eb="21">
      <t>トウ</t>
    </rPh>
    <phoneticPr fontId="49"/>
  </si>
  <si>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9"/>
  </si>
  <si>
    <t>利用者（入所者・入院患者）の数</t>
    <rPh sb="0" eb="3">
      <t>リヨウシャ</t>
    </rPh>
    <rPh sb="4" eb="7">
      <t>ニュウショシャ</t>
    </rPh>
    <rPh sb="8" eb="10">
      <t>ニュウイン</t>
    </rPh>
    <rPh sb="10" eb="12">
      <t>カンジャ</t>
    </rPh>
    <rPh sb="14" eb="15">
      <t>カズ</t>
    </rPh>
    <phoneticPr fontId="49"/>
  </si>
  <si>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9"/>
  </si>
  <si>
    <t>時間/週</t>
    <rPh sb="0" eb="2">
      <t>ジカン</t>
    </rPh>
    <rPh sb="3" eb="4">
      <t>シュウ</t>
    </rPh>
    <phoneticPr fontId="49"/>
  </si>
  <si>
    <t>(4) 事業所全体のサービス提供単位数</t>
  </si>
  <si>
    <t xml:space="preserve">(5) 当該サービス提供単位のサービス提供時間 </t>
    <rPh sb="4" eb="6">
      <t>トウガイ</t>
    </rPh>
    <rPh sb="10" eb="12">
      <t>テイキョウ</t>
    </rPh>
    <rPh sb="12" eb="14">
      <t>タンイ</t>
    </rPh>
    <rPh sb="19" eb="21">
      <t>テイキョウ</t>
    </rPh>
    <rPh sb="21" eb="23">
      <t>ジカン</t>
    </rPh>
    <phoneticPr fontId="49"/>
  </si>
  <si>
    <t>(7)
勤務
形態</t>
  </si>
  <si>
    <t>(9) 氏　名</t>
  </si>
  <si>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48"/>
  </si>
  <si>
    <t>(16) 確保すべき看護職員・介護職員の員数（提供時間帯を通じて専従）　　</t>
  </si>
  <si>
    <t>・管理者が「常勤」であること
・管理者が兼務する職種がある場合は、「管理者が当該事業所で兼務する他の職種、管理者が兼務する同一敷地内の他の事業所又は施設の名称及び兼務する職種・勤務時間等」
を変更届出書に明記すること。
（管理者の勤務状況がわかる資料（従業者の勤務の体制及び勤務形態一覧表等）の添付でも可とする。）</t>
  </si>
  <si>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49"/>
  </si>
  <si>
    <t>付表6</t>
    <rPh sb="0" eb="2">
      <t>フヒョウ</t>
    </rPh>
    <phoneticPr fontId="48"/>
  </si>
  <si>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49"/>
  </si>
  <si>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8"/>
  </si>
  <si>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9"/>
  </si>
  <si>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</si>
  <si>
    <t>　(9) 従業者の氏名を記入してください。</t>
    <rPh sb="5" eb="8">
      <t>ジュウギョウシャ</t>
    </rPh>
    <rPh sb="9" eb="11">
      <t>シメイ</t>
    </rPh>
    <rPh sb="12" eb="14">
      <t>キニュウ</t>
    </rPh>
    <phoneticPr fontId="49"/>
  </si>
  <si>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49"/>
  </si>
  <si>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9"/>
  </si>
  <si>
    <t>留意事項</t>
    <rPh sb="0" eb="2">
      <t>リュウイ</t>
    </rPh>
    <rPh sb="2" eb="4">
      <t>ジコウ</t>
    </rPh>
    <phoneticPr fontId="49"/>
  </si>
  <si>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9"/>
  </si>
  <si>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49"/>
  </si>
  <si>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</si>
  <si>
    <t>療養通所介護</t>
    <rPh sb="0" eb="2">
      <t>リョウヨウ</t>
    </rPh>
    <rPh sb="2" eb="4">
      <t>ツウショ</t>
    </rPh>
    <rPh sb="4" eb="6">
      <t>カイゴ</t>
    </rPh>
    <phoneticPr fontId="50"/>
  </si>
  <si>
    <t>添　　付　　す　　べ　　き　　書　　類</t>
    <rPh sb="0" eb="1">
      <t>テン</t>
    </rPh>
    <rPh sb="3" eb="4">
      <t>ヅケ</t>
    </rPh>
    <rPh sb="15" eb="16">
      <t>ショ</t>
    </rPh>
    <rPh sb="18" eb="19">
      <t>タグイ</t>
    </rPh>
    <phoneticPr fontId="48"/>
  </si>
  <si>
    <t>特別養護老人ホームの認可証等の写</t>
    <rPh sb="0" eb="2">
      <t>トクベツ</t>
    </rPh>
    <rPh sb="2" eb="4">
      <t>ヨウゴ</t>
    </rPh>
    <rPh sb="4" eb="6">
      <t>ロウジン</t>
    </rPh>
    <rPh sb="10" eb="13">
      <t>ニンカショウ</t>
    </rPh>
    <rPh sb="13" eb="14">
      <t>トウ</t>
    </rPh>
    <rPh sb="15" eb="16">
      <t>ウツ</t>
    </rPh>
    <phoneticPr fontId="48"/>
  </si>
  <si>
    <t>事業所名・施設名　（</t>
    <rPh sb="0" eb="3">
      <t>ジギョウショ</t>
    </rPh>
    <rPh sb="3" eb="4">
      <t>メイ</t>
    </rPh>
    <rPh sb="5" eb="7">
      <t>シセツ</t>
    </rPh>
    <rPh sb="7" eb="8">
      <t>メイ</t>
    </rPh>
    <phoneticPr fontId="48"/>
  </si>
  <si>
    <t>管理者の経歴</t>
    <rPh sb="0" eb="3">
      <t>カンリシャ</t>
    </rPh>
    <rPh sb="4" eb="6">
      <t>ケイレキ</t>
    </rPh>
    <phoneticPr fontId="48"/>
  </si>
  <si>
    <t>　談話室</t>
    <rPh sb="1" eb="4">
      <t>ダンワシツ</t>
    </rPh>
    <phoneticPr fontId="48"/>
  </si>
  <si>
    <t>平面図</t>
    <rPh sb="0" eb="3">
      <t>ヘイメンズ</t>
    </rPh>
    <phoneticPr fontId="48"/>
  </si>
  <si>
    <t>併設する施設の概要</t>
    <rPh sb="0" eb="2">
      <t>ヘイセツ</t>
    </rPh>
    <rPh sb="4" eb="6">
      <t>シセツ</t>
    </rPh>
    <rPh sb="7" eb="9">
      <t>ガイヨウ</t>
    </rPh>
    <phoneticPr fontId="48"/>
  </si>
  <si>
    <t>運営規程</t>
    <rPh sb="0" eb="2">
      <t>ウンエイ</t>
    </rPh>
    <rPh sb="2" eb="4">
      <t>キテイ</t>
    </rPh>
    <phoneticPr fontId="48"/>
  </si>
  <si>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8"/>
  </si>
  <si>
    <t>協力医療機関（協力歯科医療機関）との契約の内容</t>
    <rPh sb="0" eb="2">
      <t>キョウリョク</t>
    </rPh>
    <rPh sb="2" eb="4">
      <t>イリョウ</t>
    </rPh>
    <rPh sb="4" eb="6">
      <t>キカン</t>
    </rPh>
    <rPh sb="7" eb="9">
      <t>キョウリョク</t>
    </rPh>
    <rPh sb="9" eb="11">
      <t>シカ</t>
    </rPh>
    <rPh sb="11" eb="13">
      <t>イリョウ</t>
    </rPh>
    <rPh sb="13" eb="15">
      <t>キカン</t>
    </rPh>
    <rPh sb="18" eb="20">
      <t>ケイヤク</t>
    </rPh>
    <rPh sb="21" eb="23">
      <t>ナイヨウ</t>
    </rPh>
    <phoneticPr fontId="48"/>
  </si>
  <si>
    <t>介護老人福祉施設・介護老人保健施・病院等との連絡体制及び支援の体制の概要</t>
    <rPh sb="0" eb="2">
      <t>カイゴ</t>
    </rPh>
    <rPh sb="2" eb="4">
      <t>ロウジン</t>
    </rPh>
    <rPh sb="4" eb="6">
      <t>フクシ</t>
    </rPh>
    <rPh sb="6" eb="8">
      <t>シセツ</t>
    </rPh>
    <rPh sb="9" eb="11">
      <t>カイゴ</t>
    </rPh>
    <rPh sb="11" eb="13">
      <t>ロウジン</t>
    </rPh>
    <rPh sb="13" eb="15">
      <t>ホケン</t>
    </rPh>
    <rPh sb="15" eb="16">
      <t>ホドコ</t>
    </rPh>
    <rPh sb="17" eb="20">
      <t>ビョウインナド</t>
    </rPh>
    <rPh sb="22" eb="24">
      <t>レンラク</t>
    </rPh>
    <rPh sb="24" eb="26">
      <t>タイセイ</t>
    </rPh>
    <rPh sb="26" eb="27">
      <t>オヨ</t>
    </rPh>
    <rPh sb="28" eb="30">
      <t>シエン</t>
    </rPh>
    <rPh sb="31" eb="33">
      <t>タイセイ</t>
    </rPh>
    <rPh sb="34" eb="36">
      <t>ガイヨウ</t>
    </rPh>
    <phoneticPr fontId="48"/>
  </si>
  <si>
    <t>申請者（開設者）の名称及び主たる事務所の所在地並びに代表者の氏名、生年月日、住所及び職名</t>
    <rPh sb="0" eb="3">
      <t>シンセイシャ</t>
    </rPh>
    <rPh sb="4" eb="7">
      <t>カイセツシャ</t>
    </rPh>
    <rPh sb="9" eb="11">
      <t>メイショウ</t>
    </rPh>
    <rPh sb="11" eb="12">
      <t>オヨ</t>
    </rPh>
    <rPh sb="13" eb="14">
      <t>シュ</t>
    </rPh>
    <rPh sb="16" eb="19">
      <t>ジムショ</t>
    </rPh>
    <rPh sb="20" eb="23">
      <t>ショザイチ</t>
    </rPh>
    <rPh sb="23" eb="24">
      <t>ナラ</t>
    </rPh>
    <rPh sb="26" eb="29">
      <t>ダイヒョウシャ</t>
    </rPh>
    <rPh sb="30" eb="32">
      <t>シメイ</t>
    </rPh>
    <rPh sb="33" eb="35">
      <t>セイネン</t>
    </rPh>
    <rPh sb="35" eb="37">
      <t>ガッピ</t>
    </rPh>
    <rPh sb="38" eb="40">
      <t>ジュウショ</t>
    </rPh>
    <rPh sb="40" eb="41">
      <t>オヨ</t>
    </rPh>
    <rPh sb="42" eb="44">
      <t>ショクメイ</t>
    </rPh>
    <phoneticPr fontId="49"/>
  </si>
  <si>
    <t>関係市町村並びに他の保健医療・福祉サービスの提供主体との連携の内容</t>
    <rPh sb="0" eb="2">
      <t>カンケイ</t>
    </rPh>
    <rPh sb="2" eb="5">
      <t>シチョウソン</t>
    </rPh>
    <rPh sb="5" eb="6">
      <t>ナラ</t>
    </rPh>
    <rPh sb="8" eb="9">
      <t>タ</t>
    </rPh>
    <rPh sb="10" eb="12">
      <t>ホケン</t>
    </rPh>
    <rPh sb="12" eb="14">
      <t>イリョウ</t>
    </rPh>
    <rPh sb="15" eb="17">
      <t>フクシ</t>
    </rPh>
    <rPh sb="22" eb="24">
      <t>テイキョウ</t>
    </rPh>
    <rPh sb="24" eb="26">
      <t>シュタイ</t>
    </rPh>
    <rPh sb="28" eb="30">
      <t>レンケイ</t>
    </rPh>
    <rPh sb="31" eb="33">
      <t>ナイヨウ</t>
    </rPh>
    <phoneticPr fontId="48"/>
  </si>
  <si>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</si>
  <si>
    <t>参考様式６</t>
  </si>
  <si>
    <t>誓約書（介護保険法第78条の2第4項各号に該当しないことを誓約する書面）</t>
    <rPh sb="0" eb="3">
      <t>セイヤクショ</t>
    </rPh>
    <rPh sb="4" eb="6">
      <t>カイゴ</t>
    </rPh>
    <rPh sb="6" eb="8">
      <t>ホケン</t>
    </rPh>
    <rPh sb="8" eb="9">
      <t>ホウ</t>
    </rPh>
    <rPh sb="9" eb="10">
      <t>ダイ</t>
    </rPh>
    <rPh sb="12" eb="13">
      <t>ジョウ</t>
    </rPh>
    <rPh sb="15" eb="16">
      <t>ダイ</t>
    </rPh>
    <rPh sb="17" eb="18">
      <t>コウ</t>
    </rPh>
    <rPh sb="18" eb="20">
      <t>カクゴウ</t>
    </rPh>
    <rPh sb="21" eb="23">
      <t>ガイトウ</t>
    </rPh>
    <rPh sb="29" eb="31">
      <t>セイヤク</t>
    </rPh>
    <rPh sb="33" eb="35">
      <t>ショメン</t>
    </rPh>
    <phoneticPr fontId="48"/>
  </si>
  <si>
    <t>別紙②：　居宅介護支援事業所向け</t>
    <rPh sb="0" eb="2">
      <t>ベッシ</t>
    </rPh>
    <rPh sb="14" eb="15">
      <t>ム</t>
    </rPh>
    <phoneticPr fontId="48"/>
  </si>
  <si>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48"/>
  </si>
  <si>
    <t>別紙①：　地域密着型サービス事業所向け</t>
    <rPh sb="0" eb="2">
      <t>ベッシ</t>
    </rPh>
    <rPh sb="17" eb="18">
      <t>ム</t>
    </rPh>
    <phoneticPr fontId="48"/>
  </si>
  <si>
    <t>　　（食堂兼用）</t>
    <rPh sb="3" eb="5">
      <t>ショクドウ</t>
    </rPh>
    <rPh sb="5" eb="7">
      <t>ケンヨウ</t>
    </rPh>
    <phoneticPr fontId="48"/>
  </si>
  <si>
    <t>申請書付表</t>
    <rPh sb="0" eb="3">
      <t>シンセイショ</t>
    </rPh>
    <rPh sb="3" eb="5">
      <t>フヒョウ</t>
    </rPh>
    <phoneticPr fontId="48"/>
  </si>
  <si>
    <t>付表1</t>
    <rPh sb="0" eb="2">
      <t>フヒョウ</t>
    </rPh>
    <phoneticPr fontId="48"/>
  </si>
  <si>
    <t>○</t>
  </si>
  <si>
    <t>認知症対応型通所介護
（介護予防）</t>
    <rPh sb="0" eb="2">
      <t>ニンチ</t>
    </rPh>
    <rPh sb="2" eb="3">
      <t>ショウ</t>
    </rPh>
    <rPh sb="3" eb="6">
      <t>タイオウガタ</t>
    </rPh>
    <rPh sb="6" eb="8">
      <t>ツウショ</t>
    </rPh>
    <rPh sb="8" eb="10">
      <t>カイゴ</t>
    </rPh>
    <rPh sb="12" eb="14">
      <t>カイゴ</t>
    </rPh>
    <rPh sb="14" eb="16">
      <t>ヨボウ</t>
    </rPh>
    <phoneticPr fontId="48"/>
  </si>
  <si>
    <t>付表2</t>
    <rPh sb="0" eb="2">
      <t>フヒョウ</t>
    </rPh>
    <phoneticPr fontId="48"/>
  </si>
  <si>
    <t>小規模多機能型居宅介護
（介護予防）</t>
    <rPh sb="0" eb="3">
      <t>ショウキボ</t>
    </rPh>
    <rPh sb="3" eb="7">
      <t>タキノウガタ</t>
    </rPh>
    <rPh sb="7" eb="9">
      <t>キョタク</t>
    </rPh>
    <rPh sb="9" eb="11">
      <t>カイゴ</t>
    </rPh>
    <rPh sb="13" eb="15">
      <t>カイゴ</t>
    </rPh>
    <rPh sb="15" eb="17">
      <t>ヨボウ</t>
    </rPh>
    <phoneticPr fontId="48"/>
  </si>
  <si>
    <t>三</t>
    <rPh sb="0" eb="1">
      <t>サン</t>
    </rPh>
    <phoneticPr fontId="48"/>
  </si>
  <si>
    <t>付表3</t>
    <rPh sb="0" eb="2">
      <t>フヒョウ</t>
    </rPh>
    <phoneticPr fontId="48"/>
  </si>
  <si>
    <t>認知症対応型共同生活介護
（介護予防）</t>
    <rPh sb="0" eb="2">
      <t>ニンチ</t>
    </rPh>
    <rPh sb="2" eb="3">
      <t>ショウ</t>
    </rPh>
    <rPh sb="3" eb="6">
      <t>タイオウガタ</t>
    </rPh>
    <rPh sb="6" eb="8">
      <t>キョウドウ</t>
    </rPh>
    <rPh sb="8" eb="10">
      <t>セイカツ</t>
    </rPh>
    <rPh sb="10" eb="12">
      <t>カイゴ</t>
    </rPh>
    <rPh sb="14" eb="16">
      <t>カイゴ</t>
    </rPh>
    <rPh sb="16" eb="18">
      <t>ヨボウ</t>
    </rPh>
    <phoneticPr fontId="48"/>
  </si>
  <si>
    <t>付表4</t>
    <rPh sb="0" eb="2">
      <t>フヒョウ</t>
    </rPh>
    <phoneticPr fontId="48"/>
  </si>
  <si>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8"/>
  </si>
  <si>
    <t>付表5</t>
    <rPh sb="0" eb="2">
      <t>フヒョウ</t>
    </rPh>
    <phoneticPr fontId="48"/>
  </si>
  <si>
    <r>
      <t>●</t>
    </r>
    <r>
      <rPr>
        <sz val="8"/>
        <color theme="1"/>
        <rFont val="游ゴシック"/>
      </rPr>
      <t>（※４）</t>
    </r>
  </si>
  <si>
    <t>付表7</t>
    <rPh sb="0" eb="2">
      <t>フヒョウ</t>
    </rPh>
    <phoneticPr fontId="48"/>
  </si>
  <si>
    <t>複合型サービス</t>
    <rPh sb="0" eb="3">
      <t>フクゴウガタ</t>
    </rPh>
    <phoneticPr fontId="48"/>
  </si>
  <si>
    <t>生年月日</t>
    <rPh sb="0" eb="2">
      <t>セイネン</t>
    </rPh>
    <rPh sb="2" eb="4">
      <t>ガッピ</t>
    </rPh>
    <phoneticPr fontId="48"/>
  </si>
  <si>
    <t>付表8</t>
    <rPh sb="0" eb="2">
      <t>フヒョウ</t>
    </rPh>
    <phoneticPr fontId="48"/>
  </si>
  <si>
    <t>地域密着型通所介護</t>
    <rPh sb="0" eb="5">
      <t>チイキミッチャクガタ</t>
    </rPh>
    <rPh sb="5" eb="7">
      <t>ツウショ</t>
    </rPh>
    <rPh sb="7" eb="9">
      <t>カイゴ</t>
    </rPh>
    <phoneticPr fontId="48"/>
  </si>
  <si>
    <t>付表9</t>
    <rPh sb="0" eb="2">
      <t>フヒョウ</t>
    </rPh>
    <phoneticPr fontId="48"/>
  </si>
  <si>
    <t>居宅介護支援</t>
    <rPh sb="0" eb="2">
      <t>キョタク</t>
    </rPh>
    <rPh sb="2" eb="4">
      <t>カイゴ</t>
    </rPh>
    <rPh sb="4" eb="6">
      <t>シエン</t>
    </rPh>
    <phoneticPr fontId="48"/>
  </si>
  <si>
    <t>地域密着型通所介護</t>
    <rPh sb="0" eb="2">
      <t>チイキ</t>
    </rPh>
    <rPh sb="2" eb="5">
      <t>ミッチャクガタ</t>
    </rPh>
    <rPh sb="5" eb="7">
      <t>ツウショ</t>
    </rPh>
    <rPh sb="7" eb="9">
      <t>カイゴ</t>
    </rPh>
    <phoneticPr fontId="50"/>
  </si>
  <si>
    <t>付表10</t>
    <rPh sb="0" eb="2">
      <t>フヒョウ</t>
    </rPh>
    <phoneticPr fontId="48"/>
  </si>
  <si>
    <t>☆</t>
  </si>
  <si>
    <t>参考様式</t>
    <rPh sb="0" eb="2">
      <t>サンコウ</t>
    </rPh>
    <rPh sb="2" eb="4">
      <t>ヨウシキ</t>
    </rPh>
    <phoneticPr fontId="48"/>
  </si>
  <si>
    <t>参考様式１</t>
  </si>
  <si>
    <t>参考様式２</t>
  </si>
  <si>
    <t>３  苦情があったサービス事業者に対する対応方針等（居宅介護支援事業者の場合記入）</t>
  </si>
  <si>
    <t>参考様式３</t>
  </si>
  <si>
    <t>七</t>
    <rPh sb="0" eb="1">
      <t>ナナ</t>
    </rPh>
    <phoneticPr fontId="48"/>
  </si>
  <si>
    <t>参考様式５</t>
  </si>
  <si>
    <t>参考様式７</t>
  </si>
  <si>
    <t>（参考）変更届への標準添付書類一覧</t>
  </si>
  <si>
    <t>項目</t>
    <rPh sb="0" eb="2">
      <t>コウモク</t>
    </rPh>
    <phoneticPr fontId="49"/>
  </si>
  <si>
    <t>事業所・施設の名称及び所在地（開設の場所）</t>
    <rPh sb="0" eb="3">
      <t>ジギョウショ</t>
    </rPh>
    <rPh sb="4" eb="6">
      <t>シセツ</t>
    </rPh>
    <rPh sb="7" eb="9">
      <t>メイショウ</t>
    </rPh>
    <rPh sb="9" eb="10">
      <t>オヨ</t>
    </rPh>
    <rPh sb="11" eb="14">
      <t>ショザイチ</t>
    </rPh>
    <rPh sb="15" eb="17">
      <t>カイセツ</t>
    </rPh>
    <rPh sb="18" eb="20">
      <t>バショ</t>
    </rPh>
    <phoneticPr fontId="49"/>
  </si>
  <si>
    <t>事業所の種別等</t>
    <rPh sb="0" eb="3">
      <t>ジギョウショ</t>
    </rPh>
    <rPh sb="4" eb="6">
      <t>シュベツ</t>
    </rPh>
    <rPh sb="6" eb="7">
      <t>トウ</t>
    </rPh>
    <phoneticPr fontId="49"/>
  </si>
  <si>
    <t>併設する施設がある場合にあっては、当該併設する施設の概要</t>
  </si>
  <si>
    <t>職種</t>
    <rPh sb="0" eb="2">
      <t>ショクシュ</t>
    </rPh>
    <phoneticPr fontId="49"/>
  </si>
  <si>
    <t>事業所の平面図</t>
    <rPh sb="0" eb="3">
      <t>ジギョウショ</t>
    </rPh>
    <rPh sb="4" eb="7">
      <t>ヘイメンズ</t>
    </rPh>
    <phoneticPr fontId="49"/>
  </si>
  <si>
    <t>事業所の平面図及び設備の概要</t>
  </si>
  <si>
    <t>・管理者の経歴（２の参考様式２）
・（必要に応じて）資格証の写し</t>
    <rPh sb="1" eb="4">
      <t>カンリシャ</t>
    </rPh>
    <rPh sb="5" eb="7">
      <t>ケイレキ</t>
    </rPh>
    <rPh sb="10" eb="12">
      <t>サンコウ</t>
    </rPh>
    <rPh sb="12" eb="14">
      <t>ヨウシキ</t>
    </rPh>
    <phoneticPr fontId="49"/>
  </si>
  <si>
    <t>運営規程
【変更事項が上記の①～③以外の場合】</t>
    <rPh sb="0" eb="2">
      <t>ウンエイ</t>
    </rPh>
    <rPh sb="2" eb="4">
      <t>キテイ</t>
    </rPh>
    <rPh sb="6" eb="8">
      <t>ヘンコウ</t>
    </rPh>
    <rPh sb="8" eb="10">
      <t>ジコウ</t>
    </rPh>
    <rPh sb="11" eb="13">
      <t>ジョウキ</t>
    </rPh>
    <rPh sb="17" eb="19">
      <t>イガイ</t>
    </rPh>
    <rPh sb="20" eb="22">
      <t>バアイ</t>
    </rPh>
    <phoneticPr fontId="49"/>
  </si>
  <si>
    <t>サービス種類　（</t>
    <rPh sb="4" eb="6">
      <t>シュルイ</t>
    </rPh>
    <phoneticPr fontId="48"/>
  </si>
  <si>
    <t>協力医療機関等の名称、診療科目名、契約の内容等</t>
    <rPh sb="0" eb="2">
      <t>キョウリョク</t>
    </rPh>
    <rPh sb="2" eb="4">
      <t>イリョウ</t>
    </rPh>
    <rPh sb="4" eb="6">
      <t>キカン</t>
    </rPh>
    <rPh sb="6" eb="7">
      <t>トウ</t>
    </rPh>
    <rPh sb="8" eb="10">
      <t>メイショウ</t>
    </rPh>
    <rPh sb="11" eb="13">
      <t>シンリョウ</t>
    </rPh>
    <rPh sb="13" eb="16">
      <t>カモクメイ</t>
    </rPh>
    <rPh sb="17" eb="19">
      <t>ケイヤク</t>
    </rPh>
    <rPh sb="20" eb="22">
      <t>ナイヨウ</t>
    </rPh>
    <rPh sb="22" eb="23">
      <t>トウ</t>
    </rPh>
    <phoneticPr fontId="49"/>
  </si>
  <si>
    <t>介護老人福祉施設、介護老人保健施設、介護医療院、病院等との連携体制及び支援の体制の概要</t>
    <rPh sb="0" eb="2">
      <t>カイゴ</t>
    </rPh>
    <rPh sb="2" eb="4">
      <t>ロウジン</t>
    </rPh>
    <rPh sb="4" eb="6">
      <t>フクシ</t>
    </rPh>
    <rPh sb="6" eb="8">
      <t>シセツ</t>
    </rPh>
    <rPh sb="9" eb="11">
      <t>カイゴ</t>
    </rPh>
    <rPh sb="11" eb="13">
      <t>ロウジン</t>
    </rPh>
    <rPh sb="13" eb="15">
      <t>ホケン</t>
    </rPh>
    <rPh sb="15" eb="17">
      <t>シセツ</t>
    </rPh>
    <rPh sb="18" eb="20">
      <t>カイゴ</t>
    </rPh>
    <rPh sb="20" eb="22">
      <t>イリョウ</t>
    </rPh>
    <rPh sb="22" eb="23">
      <t>イン</t>
    </rPh>
    <rPh sb="24" eb="26">
      <t>ビョウイン</t>
    </rPh>
    <rPh sb="26" eb="27">
      <t>トウ</t>
    </rPh>
    <rPh sb="29" eb="31">
      <t>レンケイ</t>
    </rPh>
    <rPh sb="31" eb="33">
      <t>タイセイ</t>
    </rPh>
    <rPh sb="33" eb="34">
      <t>オヨ</t>
    </rPh>
    <rPh sb="35" eb="37">
      <t>シエン</t>
    </rPh>
    <rPh sb="38" eb="40">
      <t>タイセイ</t>
    </rPh>
    <rPh sb="41" eb="43">
      <t>ガイヨウ</t>
    </rPh>
    <phoneticPr fontId="49"/>
  </si>
  <si>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49"/>
  </si>
  <si>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50"/>
  </si>
  <si>
    <t>連携する訪問看護を行う事業所の名称及び所在地</t>
    <rPh sb="0" eb="2">
      <t>レンケイ</t>
    </rPh>
    <rPh sb="4" eb="6">
      <t>ホウモン</t>
    </rPh>
    <rPh sb="6" eb="8">
      <t>カンゴ</t>
    </rPh>
    <rPh sb="9" eb="10">
      <t>オコナ</t>
    </rPh>
    <rPh sb="11" eb="14">
      <t>ジギョウショ</t>
    </rPh>
    <rPh sb="15" eb="17">
      <t>メイショウ</t>
    </rPh>
    <rPh sb="17" eb="18">
      <t>オヨ</t>
    </rPh>
    <rPh sb="19" eb="22">
      <t>ショザイチ</t>
    </rPh>
    <phoneticPr fontId="49"/>
  </si>
  <si>
    <t>・登記事項証明書
・誓約書</t>
    <rPh sb="1" eb="3">
      <t>トウキ</t>
    </rPh>
    <rPh sb="3" eb="5">
      <t>ジコウ</t>
    </rPh>
    <rPh sb="5" eb="8">
      <t>ショウメイショ</t>
    </rPh>
    <rPh sb="10" eb="13">
      <t>セイヤクショ</t>
    </rPh>
    <phoneticPr fontId="49"/>
  </si>
  <si>
    <t>・左記の変更内容がわかるもの</t>
    <rPh sb="1" eb="3">
      <t>サキ</t>
    </rPh>
    <rPh sb="4" eb="6">
      <t>ヘンコウ</t>
    </rPh>
    <rPh sb="6" eb="8">
      <t>ナイヨウ</t>
    </rPh>
    <phoneticPr fontId="49"/>
  </si>
  <si>
    <t>・平面図（１の参考様式２／２の参考様式３）</t>
    <rPh sb="1" eb="4">
      <t>ヘイメンズ</t>
    </rPh>
    <rPh sb="7" eb="9">
      <t>サンコウ</t>
    </rPh>
    <rPh sb="9" eb="11">
      <t>ヨウシキ</t>
    </rPh>
    <rPh sb="15" eb="17">
      <t>サンコウ</t>
    </rPh>
    <rPh sb="17" eb="19">
      <t>ヨウシキ</t>
    </rPh>
    <phoneticPr fontId="49"/>
  </si>
  <si>
    <t>・変更後の運営規程
・従業者の勤務の体制及び勤務形態一覧表
・（必要に応じて）資格証の写し</t>
    <rPh sb="1" eb="4">
      <t>ヘンコウゴ</t>
    </rPh>
    <rPh sb="5" eb="7">
      <t>ウンエイ</t>
    </rPh>
    <rPh sb="7" eb="9">
      <t>キテイ</t>
    </rPh>
    <phoneticPr fontId="49"/>
  </si>
  <si>
    <t>事業所又は施設の名称</t>
    <rPh sb="0" eb="3">
      <t>ジギョウショ</t>
    </rPh>
    <rPh sb="3" eb="4">
      <t>マタ</t>
    </rPh>
    <rPh sb="5" eb="7">
      <t>シセツ</t>
    </rPh>
    <rPh sb="8" eb="10">
      <t>メイショウ</t>
    </rPh>
    <phoneticPr fontId="48"/>
  </si>
  <si>
    <t>・左記の変更内容がわかるもの</t>
    <rPh sb="4" eb="6">
      <t>ヘンコウ</t>
    </rPh>
    <phoneticPr fontId="49"/>
  </si>
  <si>
    <t>申請者（介護予防認知症対応型共同生活介護に係る指定の申請者を除く。）が、法人で、その役員等のうちに第四号の二から第六号まで又は前三号のいずれかに該当する者のあるものであるとき。</t>
  </si>
  <si>
    <t>・左記の変更内容がわかるもの</t>
  </si>
  <si>
    <t>・介護支援専門員一覧（参考様式７）
・従業者の勤務の体制及び勤務形態一覧表</t>
    <rPh sb="1" eb="3">
      <t>カイゴ</t>
    </rPh>
    <rPh sb="3" eb="5">
      <t>シエン</t>
    </rPh>
    <rPh sb="5" eb="7">
      <t>センモン</t>
    </rPh>
    <rPh sb="7" eb="8">
      <t>イン</t>
    </rPh>
    <rPh sb="8" eb="10">
      <t>イチラン</t>
    </rPh>
    <rPh sb="11" eb="13">
      <t>サンコウ</t>
    </rPh>
    <rPh sb="13" eb="15">
      <t>ヨウシキ</t>
    </rPh>
    <rPh sb="19" eb="22">
      <t>ジュウギョウシャ</t>
    </rPh>
    <rPh sb="23" eb="25">
      <t>キンム</t>
    </rPh>
    <rPh sb="26" eb="28">
      <t>タイセイ</t>
    </rPh>
    <rPh sb="28" eb="29">
      <t>オヨ</t>
    </rPh>
    <rPh sb="30" eb="32">
      <t>キンム</t>
    </rPh>
    <rPh sb="32" eb="34">
      <t>ケイタイ</t>
    </rPh>
    <rPh sb="34" eb="36">
      <t>イチラン</t>
    </rPh>
    <rPh sb="36" eb="37">
      <t>ヒョウ</t>
    </rPh>
    <phoneticPr fontId="49"/>
  </si>
  <si>
    <t>五の二</t>
    <rPh sb="0" eb="1">
      <t>ゴ</t>
    </rPh>
    <rPh sb="2" eb="3">
      <t>ニ</t>
    </rPh>
    <phoneticPr fontId="48"/>
  </si>
  <si>
    <t>「従業者の勤務の体制及び勤務形態一覧表」は、介護支援専門員の人員配置基準を確認できる情報のみの記載で可。</t>
    <rPh sb="22" eb="24">
      <t>カイゴ</t>
    </rPh>
    <rPh sb="24" eb="26">
      <t>シエン</t>
    </rPh>
    <rPh sb="26" eb="29">
      <t>センモンイン</t>
    </rPh>
    <rPh sb="30" eb="32">
      <t>ジンイン</t>
    </rPh>
    <rPh sb="32" eb="34">
      <t>ハイチ</t>
    </rPh>
    <rPh sb="34" eb="36">
      <t>キジュン</t>
    </rPh>
    <rPh sb="37" eb="39">
      <t>カクニン</t>
    </rPh>
    <rPh sb="42" eb="44">
      <t>ジョウホウ</t>
    </rPh>
    <rPh sb="47" eb="49">
      <t>キサイ</t>
    </rPh>
    <rPh sb="50" eb="51">
      <t>カ</t>
    </rPh>
    <phoneticPr fontId="49"/>
  </si>
  <si>
    <t>　調理室</t>
    <rPh sb="1" eb="4">
      <t>チョウリシツ</t>
    </rPh>
    <phoneticPr fontId="48"/>
  </si>
  <si>
    <t>認知症対応型通所介護
（予防）</t>
    <rPh sb="0" eb="3">
      <t>ニンチショウ</t>
    </rPh>
    <rPh sb="3" eb="5">
      <t>タイオウ</t>
    </rPh>
    <rPh sb="5" eb="6">
      <t>ガタ</t>
    </rPh>
    <rPh sb="6" eb="8">
      <t>ツウショ</t>
    </rPh>
    <rPh sb="8" eb="10">
      <t>カイゴ</t>
    </rPh>
    <rPh sb="12" eb="14">
      <t>ヨボウ</t>
    </rPh>
    <phoneticPr fontId="50"/>
  </si>
  <si>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</si>
  <si>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0"/>
  </si>
  <si>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50"/>
  </si>
  <si>
    <t>当該申請に係る事業所が当該市町村の区域の外にある場合であって、その所在地の市町村長の同意を得ていないとき。</t>
  </si>
  <si>
    <t>居宅介護支援/介護予防支援</t>
    <rPh sb="0" eb="2">
      <t>キョタク</t>
    </rPh>
    <rPh sb="2" eb="4">
      <t>カイゴ</t>
    </rPh>
    <rPh sb="4" eb="6">
      <t>シエン</t>
    </rPh>
    <rPh sb="7" eb="9">
      <t>カイゴ</t>
    </rPh>
    <rPh sb="9" eb="11">
      <t>ヨボウ</t>
    </rPh>
    <rPh sb="11" eb="13">
      <t>シエン</t>
    </rPh>
    <phoneticPr fontId="50"/>
  </si>
  <si>
    <t>氏名</t>
    <rPh sb="0" eb="2">
      <t>シメイ</t>
    </rPh>
    <phoneticPr fontId="49"/>
  </si>
  <si>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49"/>
  </si>
  <si>
    <t>サービス共通</t>
    <rPh sb="4" eb="6">
      <t>キョウツウ</t>
    </rPh>
    <phoneticPr fontId="49"/>
  </si>
  <si>
    <t>通所サービス</t>
    <rPh sb="0" eb="2">
      <t>ツウショ</t>
    </rPh>
    <phoneticPr fontId="49"/>
  </si>
  <si>
    <t>居住・施設サービス</t>
    <rPh sb="0" eb="2">
      <t>キョジュウ</t>
    </rPh>
    <rPh sb="3" eb="5">
      <t>シセツ</t>
    </rPh>
    <phoneticPr fontId="49"/>
  </si>
  <si>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49"/>
  </si>
  <si>
    <t>（※4）「勤務時間帯」の代わりに「勤務時間数」でも可</t>
    <rPh sb="5" eb="7">
      <t>キンム</t>
    </rPh>
    <rPh sb="7" eb="10">
      <t>ジカンタイ</t>
    </rPh>
    <rPh sb="12" eb="13">
      <t>カ</t>
    </rPh>
    <rPh sb="17" eb="19">
      <t>キンム</t>
    </rPh>
    <rPh sb="19" eb="22">
      <t>ジカンスウ</t>
    </rPh>
    <rPh sb="25" eb="26">
      <t>カ</t>
    </rPh>
    <phoneticPr fontId="49"/>
  </si>
  <si>
    <t>事業所名</t>
    <rPh sb="0" eb="3">
      <t>ジギョウショ</t>
    </rPh>
    <rPh sb="3" eb="4">
      <t>メイ</t>
    </rPh>
    <phoneticPr fontId="49"/>
  </si>
  <si>
    <t>市（町・村）長     殿</t>
  </si>
  <si>
    <t>勤務形態（常勤・非常勤／専従・兼務）</t>
    <rPh sb="0" eb="2">
      <t>キンム</t>
    </rPh>
    <rPh sb="2" eb="4">
      <t>ケイタイ</t>
    </rPh>
    <rPh sb="5" eb="7">
      <t>ジョウキン</t>
    </rPh>
    <rPh sb="8" eb="11">
      <t>ヒジョウキン</t>
    </rPh>
    <rPh sb="12" eb="14">
      <t>センジュウ</t>
    </rPh>
    <rPh sb="15" eb="17">
      <t>ケンム</t>
    </rPh>
    <phoneticPr fontId="49"/>
  </si>
  <si>
    <t>当月の勤務時間数合計／従業者（※１）ごと</t>
    <rPh sb="0" eb="2">
      <t>トウゲツ</t>
    </rPh>
    <rPh sb="3" eb="5">
      <t>キンム</t>
    </rPh>
    <rPh sb="5" eb="8">
      <t>ジカンスウ</t>
    </rPh>
    <rPh sb="8" eb="10">
      <t>ゴウケイ</t>
    </rPh>
    <rPh sb="11" eb="14">
      <t>ジュウギョウシャ</t>
    </rPh>
    <phoneticPr fontId="49"/>
  </si>
  <si>
    <t>常勤の従業者が勤務すべき時間数</t>
    <rPh sb="0" eb="2">
      <t>ジョウキン</t>
    </rPh>
    <rPh sb="3" eb="6">
      <t>ジュウギョウシャ</t>
    </rPh>
    <rPh sb="7" eb="9">
      <t>キンム</t>
    </rPh>
    <rPh sb="12" eb="15">
      <t>ジカンスウ</t>
    </rPh>
    <phoneticPr fontId="49"/>
  </si>
  <si>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</si>
  <si>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サービス提供の単位</t>
    <rPh sb="4" eb="6">
      <t>テイキョウ</t>
    </rPh>
    <rPh sb="7" eb="9">
      <t>タンイ</t>
    </rPh>
    <phoneticPr fontId="49"/>
  </si>
  <si>
    <t>サービス提供時間帯</t>
    <rPh sb="4" eb="6">
      <t>テイキョウ</t>
    </rPh>
    <rPh sb="6" eb="8">
      <t>ジカン</t>
    </rPh>
    <rPh sb="8" eb="9">
      <t>タイ</t>
    </rPh>
    <phoneticPr fontId="49"/>
  </si>
  <si>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49"/>
  </si>
  <si>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49"/>
  </si>
  <si>
    <t>ユニット（ユニット型の場合）</t>
    <rPh sb="9" eb="10">
      <t>ガタ</t>
    </rPh>
    <rPh sb="11" eb="13">
      <t>バアイ</t>
    </rPh>
    <phoneticPr fontId="49"/>
  </si>
  <si>
    <t>●</t>
  </si>
  <si>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50"/>
  </si>
  <si>
    <t>（参考様式２）</t>
  </si>
  <si>
    <t>管 理 者 経 歴 書</t>
  </si>
  <si>
    <t>カナ</t>
  </si>
  <si>
    <t>氏名</t>
    <rPh sb="0" eb="2">
      <t>シメイ</t>
    </rPh>
    <phoneticPr fontId="48"/>
  </si>
  <si>
    <t>主 な 職 歴 等</t>
    <rPh sb="0" eb="1">
      <t>オモ</t>
    </rPh>
    <rPh sb="4" eb="5">
      <t>ショク</t>
    </rPh>
    <rPh sb="6" eb="7">
      <t>レキ</t>
    </rPh>
    <rPh sb="8" eb="9">
      <t>トウ</t>
    </rPh>
    <phoneticPr fontId="48"/>
  </si>
  <si>
    <t>年　月</t>
    <rPh sb="0" eb="1">
      <t>ネン</t>
    </rPh>
    <rPh sb="2" eb="3">
      <t>ガツ</t>
    </rPh>
    <phoneticPr fontId="48"/>
  </si>
  <si>
    <t>五の三</t>
    <rPh sb="0" eb="1">
      <t>ゴ</t>
    </rPh>
    <rPh sb="2" eb="3">
      <t>サン</t>
    </rPh>
    <phoneticPr fontId="48"/>
  </si>
  <si>
    <t>　別添</t>
    <rPh sb="1" eb="3">
      <t>ベッテン</t>
    </rPh>
    <phoneticPr fontId="48"/>
  </si>
  <si>
    <t>備考</t>
    <rPh sb="0" eb="2">
      <t>ビコウ</t>
    </rPh>
    <phoneticPr fontId="48"/>
  </si>
  <si>
    <t>勤 務 先 等</t>
    <rPh sb="0" eb="1">
      <t>ツトム</t>
    </rPh>
    <rPh sb="2" eb="3">
      <t>ツトム</t>
    </rPh>
    <rPh sb="4" eb="5">
      <t>サキ</t>
    </rPh>
    <rPh sb="6" eb="7">
      <t>トウ</t>
    </rPh>
    <phoneticPr fontId="48"/>
  </si>
  <si>
    <t>チェック欄</t>
    <rPh sb="4" eb="5">
      <t>ラン</t>
    </rPh>
    <phoneticPr fontId="48"/>
  </si>
  <si>
    <t>職 務 内 容</t>
    <rPh sb="0" eb="1">
      <t>ショク</t>
    </rPh>
    <rPh sb="2" eb="3">
      <t>ツトム</t>
    </rPh>
    <rPh sb="4" eb="5">
      <t>ナイ</t>
    </rPh>
    <rPh sb="6" eb="7">
      <t>カタチ</t>
    </rPh>
    <phoneticPr fontId="48"/>
  </si>
  <si>
    <t>年</t>
    <rPh sb="0" eb="1">
      <t>ネン</t>
    </rPh>
    <phoneticPr fontId="48"/>
  </si>
  <si>
    <t>日</t>
    <rPh sb="0" eb="1">
      <t>ニチ</t>
    </rPh>
    <phoneticPr fontId="48"/>
  </si>
  <si>
    <t>（参考様式３）</t>
    <rPh sb="1" eb="3">
      <t>サンコウ</t>
    </rPh>
    <rPh sb="3" eb="5">
      <t>ヨウシキ</t>
    </rPh>
    <phoneticPr fontId="48"/>
  </si>
  <si>
    <t>備考　1</t>
    <rPh sb="0" eb="2">
      <t>ビコウ</t>
    </rPh>
    <phoneticPr fontId="48"/>
  </si>
  <si>
    <t>　　機能訓練室　100㎡</t>
    <rPh sb="2" eb="4">
      <t>キノウ</t>
    </rPh>
    <rPh sb="4" eb="6">
      <t>クンレン</t>
    </rPh>
    <rPh sb="6" eb="7">
      <t>シツ</t>
    </rPh>
    <phoneticPr fontId="48"/>
  </si>
  <si>
    <t>　各室の用途及び面積を記載してください。</t>
  </si>
  <si>
    <t>　相談室</t>
    <rPh sb="1" eb="4">
      <t>ソウダンシツ</t>
    </rPh>
    <phoneticPr fontId="48"/>
  </si>
  <si>
    <t>浴室 70㎡</t>
    <rPh sb="0" eb="2">
      <t>ヨクシツ</t>
    </rPh>
    <phoneticPr fontId="48"/>
  </si>
  <si>
    <t>事務室 30㎡</t>
    <rPh sb="0" eb="3">
      <t>ジムシツ</t>
    </rPh>
    <phoneticPr fontId="48"/>
  </si>
  <si>
    <t>玄関ホール</t>
    <rPh sb="0" eb="2">
      <t>ゲンカン</t>
    </rPh>
    <phoneticPr fontId="48"/>
  </si>
  <si>
    <t>（参考様式４）</t>
  </si>
  <si>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48"/>
  </si>
  <si>
    <t>事業所又は施設名</t>
  </si>
  <si>
    <t>措  置  の  概  要</t>
  </si>
  <si>
    <t>申請者が、法人でない事業所で、その管理者が第三号の二から第五号まで又は第六号から第七号までのいずれかに該当する者であるとき。</t>
  </si>
  <si>
    <t>１  利用者からの相談又は苦情等に対応する常設の窓口（連絡先）、担当者の設置</t>
  </si>
  <si>
    <t>２  円滑かつ迅速に苦情処理を行うための処理体制・手順</t>
  </si>
  <si>
    <t>４  その他参考事項</t>
  </si>
  <si>
    <t>七の二</t>
    <rPh sb="0" eb="1">
      <t>ナナ</t>
    </rPh>
    <rPh sb="2" eb="3">
      <t>ニ</t>
    </rPh>
    <phoneticPr fontId="48"/>
  </si>
  <si>
    <t>備考  上の事項は例示であり、これにかかわらず苦情処理に係る対応方針を具体的に記してください。</t>
  </si>
  <si>
    <t>（参考様式６）</t>
    <rPh sb="1" eb="3">
      <t>サンコウ</t>
    </rPh>
    <rPh sb="3" eb="5">
      <t>ヨウシキ</t>
    </rPh>
    <phoneticPr fontId="48"/>
  </si>
  <si>
    <t>誓　約　書</t>
  </si>
  <si>
    <t>○○</t>
  </si>
  <si>
    <t xml:space="preserve">申請者    </t>
  </si>
  <si>
    <r>
      <rPr>
        <sz val="11"/>
        <color auto="1"/>
        <rFont val="ＭＳ Ｐゴシック"/>
      </rPr>
      <t>　申請者が別紙のいずれにも該当しない者であることを誓約します。</t>
    </r>
    <r>
      <rPr>
        <sz val="10"/>
        <color auto="1"/>
        <rFont val="ＭＳ Ｐゴシック"/>
      </rPr>
      <t xml:space="preserve">
</t>
    </r>
    <rPh sb="5" eb="7">
      <t>ベッシ</t>
    </rPh>
    <phoneticPr fontId="48"/>
  </si>
  <si>
    <t>（代表者の職名・氏名）</t>
    <rPh sb="1" eb="4">
      <t>ダイヒョウシャ</t>
    </rPh>
    <rPh sb="5" eb="7">
      <t>ショクメイ</t>
    </rPh>
    <rPh sb="8" eb="10">
      <t>シメイ</t>
    </rPh>
    <phoneticPr fontId="48"/>
  </si>
  <si>
    <t>月</t>
    <rPh sb="0" eb="1">
      <t>ゲツ</t>
    </rPh>
    <phoneticPr fontId="48"/>
  </si>
  <si>
    <t>（別紙①：地域密着型サービス事業所向け）</t>
    <rPh sb="1" eb="3">
      <t>ベッシ</t>
    </rPh>
    <rPh sb="17" eb="18">
      <t>ム</t>
    </rPh>
    <phoneticPr fontId="48"/>
  </si>
  <si>
    <t>三の二</t>
    <rPh sb="0" eb="1">
      <t>サン</t>
    </rPh>
    <rPh sb="2" eb="3">
      <t>ニ</t>
    </rPh>
    <phoneticPr fontId="48"/>
  </si>
  <si>
    <t>二</t>
    <rPh sb="0" eb="1">
      <t>ニ</t>
    </rPh>
    <phoneticPr fontId="48"/>
  </si>
  <si>
    <t>四</t>
    <rPh sb="0" eb="1">
      <t>ヨン</t>
    </rPh>
    <phoneticPr fontId="48"/>
  </si>
  <si>
    <t>四の二</t>
    <rPh sb="0" eb="1">
      <t>ヨン</t>
    </rPh>
    <rPh sb="2" eb="3">
      <t>ニ</t>
    </rPh>
    <phoneticPr fontId="48"/>
  </si>
  <si>
    <t>五</t>
    <rPh sb="0" eb="1">
      <t>ゴ</t>
    </rPh>
    <phoneticPr fontId="48"/>
  </si>
  <si>
    <t>六</t>
    <rPh sb="0" eb="1">
      <t>ロク</t>
    </rPh>
    <phoneticPr fontId="48"/>
  </si>
  <si>
    <t>六の二</t>
    <rPh sb="0" eb="1">
      <t>ロク</t>
    </rPh>
    <rPh sb="2" eb="3">
      <t>ニ</t>
    </rPh>
    <phoneticPr fontId="48"/>
  </si>
  <si>
    <t>六の三</t>
    <rPh sb="0" eb="1">
      <t>ロク</t>
    </rPh>
    <rPh sb="2" eb="3">
      <t>サン</t>
    </rPh>
    <phoneticPr fontId="48"/>
  </si>
  <si>
    <t>九</t>
    <rPh sb="0" eb="1">
      <t>キュウ</t>
    </rPh>
    <phoneticPr fontId="48"/>
  </si>
  <si>
    <t>十</t>
    <rPh sb="0" eb="1">
      <t>ジュウ</t>
    </rPh>
    <phoneticPr fontId="48"/>
  </si>
  <si>
    <t>十一</t>
    <rPh sb="0" eb="2">
      <t>ジュウイチ</t>
    </rPh>
    <phoneticPr fontId="48"/>
  </si>
  <si>
    <t>介護保険法第７８条の２第４項</t>
  </si>
  <si>
    <t>当該申請に係る事業所が当該市町村の区域の外にある場合であって、その所在地の市町村長（以下この条において「所在地市町村長」という。）の同意を得ていないとき。</t>
  </si>
  <si>
    <t>申請者が、禁錮以上の刑に処せられ、その執行を終わり、又は執行を受けることがなくなるまでの者であるとき。</t>
  </si>
  <si>
    <t>申請者が、この法律その他国民の保健医療若しくは福祉に関する法律で政令で定めるものの規定により罰金の刑に処せられ、その執行を終わり、又は執行を受けることがなくなるまでの者であるとき。</t>
  </si>
  <si>
    <t>申請者が、労働に関する法律の規定であって政令で定めるものにより罰金の刑に処せられ、その執行を終わり、又は執行を受けることがなくなるまでの者であるとき。</t>
  </si>
  <si>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</si>
  <si>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</si>
  <si>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</si>
  <si>
    <t>申請者が、指定の申請前五年以内に居宅サービス等に関し不正又は著しく不当な行為をした者であるとき。</t>
  </si>
  <si>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</si>
  <si>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</si>
  <si>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</si>
  <si>
    <t>（別紙②：居宅介護支援事業所向け）</t>
    <rPh sb="1" eb="3">
      <t>ベッシ</t>
    </rPh>
    <rPh sb="14" eb="15">
      <t>ム</t>
    </rPh>
    <phoneticPr fontId="48"/>
  </si>
  <si>
    <t>四の三</t>
    <rPh sb="0" eb="1">
      <t>ヨン</t>
    </rPh>
    <rPh sb="2" eb="3">
      <t>サン</t>
    </rPh>
    <phoneticPr fontId="48"/>
  </si>
  <si>
    <t>当該申請に係る事業所の介護支援専門員の人員が、第八十一条第一項の市町村の条例で定める員数を満たしていないとき。</t>
  </si>
  <si>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</si>
  <si>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申請者が、法人で、その役員等のうちに第三号の二から第五号まで又は第六号から前号までのいずれかに該当する者のあるものであるとき。</t>
  </si>
  <si>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48"/>
  </si>
  <si>
    <t>七の二</t>
    <rPh sb="0" eb="1">
      <t>シチ</t>
    </rPh>
    <rPh sb="2" eb="3">
      <t>フタ</t>
    </rPh>
    <phoneticPr fontId="48"/>
  </si>
  <si>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</si>
  <si>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</si>
  <si>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（参考様式７）</t>
    <rPh sb="1" eb="3">
      <t>サンコウ</t>
    </rPh>
    <rPh sb="3" eb="5">
      <t>ヨウシキ</t>
    </rPh>
    <phoneticPr fontId="48"/>
  </si>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</sst>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7" formatCode="#,##0.0#"/>
    <numFmt numFmtId="176" formatCode="#,##0.0;[Red]\-#,##0.0"/>
    <numFmt numFmtId="178" formatCode="0.0"/>
  </numFmts>
  <fonts count="51">
    <font>
      <sz val="11"/>
      <color theme="1"/>
      <name val="游ゴシック"/>
      <family val="3"/>
      <scheme val="minor"/>
    </font>
    <font>
      <sz val="11"/>
      <color theme="1"/>
      <name val="ＭＳ Ｐゴシック"/>
      <family val="3"/>
    </font>
    <font>
      <sz val="11"/>
      <color theme="1"/>
      <name val="游ゴシック"/>
      <family val="3"/>
    </font>
    <font>
      <sz val="10"/>
      <color rgb="FF000000"/>
      <name val="Times New Roman"/>
      <family val="1"/>
    </font>
    <font>
      <sz val="11"/>
      <color auto="1"/>
      <name val="ＭＳ Ｐゴシック"/>
      <family val="3"/>
    </font>
    <font>
      <sz val="6"/>
      <color auto="1"/>
      <name val="MS 明朝"/>
    </font>
    <font>
      <sz val="8"/>
      <color auto="1"/>
      <name val="ＭＳ Ｐゴシック"/>
      <family val="3"/>
    </font>
    <font>
      <b/>
      <sz val="10"/>
      <color auto="1"/>
      <name val="ＭＳ Ｐゴシック"/>
      <family val="3"/>
    </font>
    <font>
      <b/>
      <sz val="9"/>
      <color auto="1"/>
      <name val="ＭＳ Ｐゴシック"/>
      <family val="3"/>
    </font>
    <font>
      <sz val="7"/>
      <color auto="1"/>
      <name val="ＭＳ Ｐゴシック"/>
      <family val="3"/>
    </font>
    <font>
      <sz val="8"/>
      <color theme="0"/>
      <name val="ＭＳ Ｐゴシック"/>
      <family val="3"/>
    </font>
    <font>
      <sz val="9"/>
      <color rgb="FFFF0000"/>
      <name val="ＭＳ Ｐゴシック"/>
      <family val="3"/>
    </font>
    <font>
      <sz val="14"/>
      <color theme="1"/>
      <name val="游ゴシック"/>
      <family val="3"/>
    </font>
    <font>
      <sz val="11"/>
      <color auto="1"/>
      <name val="游ゴシック"/>
      <family val="3"/>
    </font>
    <font>
      <sz val="11"/>
      <color theme="8" tint="-0.5"/>
      <name val="游ゴシック"/>
      <family val="3"/>
    </font>
    <font>
      <sz val="11"/>
      <color rgb="FFFF0000"/>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2"/>
      <color rgb="FFFFFF99"/>
      <name val="HGSｺﾞｼｯｸM"/>
      <family val="3"/>
    </font>
    <font>
      <b/>
      <sz val="12"/>
      <color auto="1"/>
      <name val="HGSｺﾞｼｯｸM"/>
      <family val="3"/>
    </font>
    <font>
      <sz val="11"/>
      <color auto="1"/>
      <name val="HGSｺﾞｼｯｸM"/>
      <family val="3"/>
    </font>
    <font>
      <sz val="6"/>
      <color auto="1"/>
      <name val="HGSｺﾞｼｯｸM"/>
      <family val="3"/>
    </font>
    <font>
      <b/>
      <sz val="14"/>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rgb="FF000000"/>
      <name val="游ゴシック"/>
      <family val="3"/>
      <scheme val="minor"/>
    </font>
    <font>
      <sz val="11"/>
      <color rgb="FF000000"/>
      <name val="ＭＳ Ｐゴシック"/>
      <family val="3"/>
    </font>
    <font>
      <b/>
      <sz val="12"/>
      <color rgb="FF000000"/>
      <name val="ＭＳ Ｐゴシック"/>
      <family val="3"/>
    </font>
    <font>
      <sz val="10"/>
      <color auto="1"/>
      <name val="ＭＳ Ｐゴシック"/>
      <family val="3"/>
    </font>
    <font>
      <sz val="9"/>
      <color rgb="FF000000"/>
      <name val="ＭＳ Ｐゴシック"/>
      <family val="3"/>
    </font>
    <font>
      <sz val="10"/>
      <color rgb="FF000000"/>
      <name val="ＭＳ Ｐゴシック"/>
      <family val="3"/>
    </font>
    <font>
      <b/>
      <sz val="12"/>
      <color auto="1"/>
      <name val="ＭＳ Ｐゴシック"/>
      <family val="3"/>
    </font>
    <font>
      <sz val="10.5"/>
      <color auto="1"/>
      <name val="ＭＳ Ｐゴシック"/>
      <family val="3"/>
    </font>
    <font>
      <sz val="10.5"/>
      <color rgb="FF000000"/>
      <name val="ＭＳ Ｐゴシック"/>
      <family val="3"/>
    </font>
    <font>
      <b/>
      <sz val="10.5"/>
      <color auto="1"/>
      <name val="ＭＳ Ｐゴシック"/>
      <family val="3"/>
    </font>
    <font>
      <sz val="8"/>
      <color theme="1"/>
      <name val="ＭＳ Ｐゴシック"/>
      <family val="3"/>
    </font>
    <font>
      <sz val="11"/>
      <color auto="1"/>
      <name val="ＭＳ ゴシック"/>
      <family val="3"/>
    </font>
    <font>
      <b/>
      <sz val="11"/>
      <color auto="1"/>
      <name val="ＭＳ ゴシック"/>
      <family val="3"/>
    </font>
    <font>
      <sz val="10"/>
      <color auto="1"/>
      <name val="ＭＳ ゴシック"/>
      <family val="3"/>
    </font>
    <font>
      <sz val="12"/>
      <color auto="1"/>
      <name val="ＭＳ ゴシック"/>
      <family val="3"/>
    </font>
    <font>
      <b/>
      <sz val="12"/>
      <color rgb="FFFF0000"/>
      <name val="HGSｺﾞｼｯｸM"/>
      <family val="3"/>
    </font>
    <font>
      <sz val="12"/>
      <color auto="1"/>
      <name val="HGSｺﾞｼｯｸE"/>
      <family val="3"/>
    </font>
    <font>
      <sz val="16"/>
      <color auto="1"/>
      <name val="HGSｺﾞｼｯｸE"/>
      <family val="3"/>
    </font>
    <font>
      <sz val="16"/>
      <color theme="1"/>
      <name val="HGSｺﾞｼｯｸM"/>
      <family val="3"/>
    </font>
    <font>
      <sz val="6"/>
      <color auto="1"/>
      <name val="ＭＳ Ｐゴシック"/>
      <family val="3"/>
    </font>
    <font>
      <sz val="6"/>
      <color auto="1"/>
      <name val="游ゴシック"/>
      <family val="2"/>
      <scheme val="minor"/>
    </font>
    <font>
      <sz val="11"/>
      <color theme="1"/>
      <name val="游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theme="0" tint="-5.e-002"/>
        <bgColor indexed="64"/>
      </patternFill>
    </fill>
  </fills>
  <borders count="166">
    <border>
      <left/>
      <right/>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diagonal/>
    </border>
    <border>
      <left style="medium">
        <color auto="1"/>
      </left>
      <right/>
      <top style="thin">
        <color auto="1"/>
      </top>
      <bottom/>
      <diagonal/>
    </border>
    <border>
      <left/>
      <right/>
      <top style="medium">
        <color auto="1"/>
      </top>
      <bottom style="medium">
        <color auto="1"/>
      </bottom>
      <diagonal/>
    </border>
    <border>
      <left/>
      <right/>
      <top/>
      <bottom style="thin">
        <color auto="1"/>
      </bottom>
      <diagonal/>
    </border>
    <border>
      <left/>
      <right/>
      <top style="thin">
        <color auto="1"/>
      </top>
      <bottom style="thin">
        <color auto="1"/>
      </bottom>
      <diagonal/>
    </border>
    <border>
      <left/>
      <right/>
      <top style="thin">
        <color auto="1"/>
      </top>
      <bottom style="medium">
        <color auto="1"/>
      </bottom>
      <diagonal/>
    </border>
    <border>
      <left/>
      <right/>
      <top/>
      <bottom style="medium">
        <color auto="1"/>
      </bottom>
      <diagonal/>
    </border>
    <border>
      <left/>
      <right/>
      <top style="thin">
        <color auto="1"/>
      </top>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style="thin">
        <color auto="1"/>
      </left>
      <right/>
      <top style="medium">
        <color auto="1"/>
      </top>
      <bottom style="dotted">
        <color auto="1"/>
      </bottom>
      <diagonal/>
    </border>
    <border>
      <left style="thin">
        <color auto="1"/>
      </left>
      <right/>
      <top style="dotted">
        <color auto="1"/>
      </top>
      <bottom style="dotted">
        <color auto="1"/>
      </bottom>
      <diagonal/>
    </border>
    <border>
      <left/>
      <right/>
      <top style="medium">
        <color auto="1"/>
      </top>
      <bottom style="dotted">
        <color auto="1"/>
      </bottom>
      <diagonal/>
    </border>
    <border>
      <left/>
      <right/>
      <top style="dotted">
        <color auto="1"/>
      </top>
      <bottom style="dotted">
        <color auto="1"/>
      </bottom>
      <diagonal/>
    </border>
    <border>
      <left/>
      <right style="medium">
        <color auto="1"/>
      </right>
      <top/>
      <bottom/>
      <diagonal/>
    </border>
    <border>
      <left/>
      <right style="medium">
        <color auto="1"/>
      </right>
      <top style="thin">
        <color auto="1"/>
      </top>
      <bottom/>
      <diagonal/>
    </border>
    <border>
      <left style="medium">
        <color auto="1"/>
      </left>
      <right/>
      <top style="medium">
        <color auto="1"/>
      </top>
      <bottom style="dotted">
        <color auto="1"/>
      </bottom>
      <diagonal/>
    </border>
    <border>
      <left style="medium">
        <color auto="1"/>
      </left>
      <right/>
      <top style="dotted">
        <color auto="1"/>
      </top>
      <bottom style="dotted">
        <color auto="1"/>
      </bottom>
      <diagonal/>
    </border>
    <border>
      <left style="medium">
        <color auto="1"/>
      </left>
      <right/>
      <top style="dotted">
        <color auto="1"/>
      </top>
      <bottom style="thin">
        <color auto="1"/>
      </bottom>
      <diagonal/>
    </border>
    <border>
      <left style="medium">
        <color auto="1"/>
      </left>
      <right/>
      <top style="thin">
        <color auto="1"/>
      </top>
      <bottom style="dotted">
        <color auto="1"/>
      </bottom>
      <diagonal/>
    </border>
    <border>
      <left style="medium">
        <color auto="1"/>
      </left>
      <right/>
      <top style="dotted">
        <color auto="1"/>
      </top>
      <bottom style="medium">
        <color auto="1"/>
      </bottom>
      <diagonal/>
    </border>
    <border>
      <left/>
      <right/>
      <top style="dotted">
        <color auto="1"/>
      </top>
      <bottom style="thin">
        <color auto="1"/>
      </bottom>
      <diagonal/>
    </border>
    <border>
      <left/>
      <right/>
      <top style="thin">
        <color auto="1"/>
      </top>
      <bottom style="dotted">
        <color auto="1"/>
      </bottom>
      <diagonal/>
    </border>
    <border>
      <left/>
      <right/>
      <top style="dotted">
        <color auto="1"/>
      </top>
      <bottom style="medium">
        <color auto="1"/>
      </bottom>
      <diagonal/>
    </border>
    <border>
      <left/>
      <right style="medium">
        <color auto="1"/>
      </right>
      <top style="medium">
        <color auto="1"/>
      </top>
      <bottom style="dotted">
        <color auto="1"/>
      </bottom>
      <diagonal/>
    </border>
    <border>
      <left/>
      <right style="medium">
        <color auto="1"/>
      </right>
      <top style="dotted">
        <color auto="1"/>
      </top>
      <bottom style="dotted">
        <color auto="1"/>
      </bottom>
      <diagonal/>
    </border>
    <border>
      <left/>
      <right style="medium">
        <color auto="1"/>
      </right>
      <top style="dotted">
        <color auto="1"/>
      </top>
      <bottom style="thin">
        <color auto="1"/>
      </bottom>
      <diagonal/>
    </border>
    <border>
      <left/>
      <right style="medium">
        <color auto="1"/>
      </right>
      <top style="thin">
        <color auto="1"/>
      </top>
      <bottom style="dotted">
        <color auto="1"/>
      </bottom>
      <diagonal/>
    </border>
    <border>
      <left/>
      <right style="medium">
        <color auto="1"/>
      </right>
      <top style="dotted">
        <color auto="1"/>
      </top>
      <bottom style="medium">
        <color auto="1"/>
      </bottom>
      <diagonal/>
    </border>
    <border>
      <left style="medium">
        <color auto="1"/>
      </left>
      <right style="thin">
        <color auto="1"/>
      </right>
      <top style="thin">
        <color auto="1"/>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dotted">
        <color auto="1"/>
      </top>
      <bottom style="thin">
        <color auto="1"/>
      </bottom>
      <diagonal/>
    </border>
    <border>
      <left style="medium">
        <color auto="1"/>
      </left>
      <right style="thin">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medium">
        <color auto="1"/>
      </top>
      <bottom style="hair">
        <color auto="1"/>
      </bottom>
      <diagonal/>
    </border>
    <border>
      <left style="thin">
        <color auto="1"/>
      </left>
      <right style="medium">
        <color auto="1"/>
      </right>
      <top style="thin">
        <color auto="1"/>
      </top>
      <bottom style="dotted">
        <color auto="1"/>
      </bottom>
      <diagonal/>
    </border>
    <border>
      <left style="thin">
        <color auto="1"/>
      </left>
      <right style="medium">
        <color auto="1"/>
      </right>
      <top style="dotted">
        <color auto="1"/>
      </top>
      <bottom style="dotted">
        <color auto="1"/>
      </bottom>
      <diagonal/>
    </border>
    <border>
      <left style="thin">
        <color auto="1"/>
      </left>
      <right style="medium">
        <color auto="1"/>
      </right>
      <top style="dotted">
        <color auto="1"/>
      </top>
      <bottom style="thin">
        <color auto="1"/>
      </bottom>
      <diagonal/>
    </border>
    <border>
      <left style="thin">
        <color auto="1"/>
      </left>
      <right style="medium">
        <color auto="1"/>
      </right>
      <top style="medium">
        <color auto="1"/>
      </top>
      <bottom style="hair">
        <color auto="1"/>
      </bottom>
      <diagonal/>
    </border>
    <border>
      <left style="thin">
        <color auto="1"/>
      </left>
      <right style="medium">
        <color auto="1"/>
      </right>
      <top style="hair">
        <color auto="1"/>
      </top>
      <bottom style="hair">
        <color auto="1"/>
      </bottom>
      <diagonal/>
    </border>
    <border diagonalUp="1">
      <left style="medium">
        <color auto="1"/>
      </left>
      <right/>
      <top style="medium">
        <color auto="1"/>
      </top>
      <bottom style="dotted">
        <color auto="1"/>
      </bottom>
      <diagonal style="hair">
        <color auto="1"/>
      </diagonal>
    </border>
    <border diagonalUp="1">
      <left style="medium">
        <color auto="1"/>
      </left>
      <right/>
      <top style="thin">
        <color auto="1"/>
      </top>
      <bottom style="dotted">
        <color auto="1"/>
      </bottom>
      <diagonal style="hair">
        <color auto="1"/>
      </diagonal>
    </border>
    <border>
      <left style="medium">
        <color auto="1"/>
      </left>
      <right/>
      <top style="medium">
        <color auto="1"/>
      </top>
      <bottom style="hair">
        <color auto="1"/>
      </bottom>
      <diagonal/>
    </border>
    <border>
      <left style="medium">
        <color auto="1"/>
      </left>
      <right/>
      <top style="hair">
        <color auto="1"/>
      </top>
      <bottom style="hair">
        <color auto="1"/>
      </bottom>
      <diagonal/>
    </border>
    <border diagonalUp="1">
      <left style="medium">
        <color auto="1"/>
      </left>
      <right/>
      <top style="thin">
        <color auto="1"/>
      </top>
      <bottom/>
      <diagonal style="hair">
        <color auto="1"/>
      </diagonal>
    </border>
    <border diagonalUp="1">
      <left style="medium">
        <color auto="1"/>
      </left>
      <right/>
      <top/>
      <bottom style="medium">
        <color auto="1"/>
      </bottom>
      <diagonal style="hair">
        <color auto="1"/>
      </diagonal>
    </border>
    <border diagonalUp="1">
      <left/>
      <right style="thin">
        <color auto="1"/>
      </right>
      <top style="medium">
        <color auto="1"/>
      </top>
      <bottom style="dotted">
        <color auto="1"/>
      </bottom>
      <diagonal style="hair">
        <color auto="1"/>
      </diagonal>
    </border>
    <border>
      <left/>
      <right style="thin">
        <color auto="1"/>
      </right>
      <top style="dotted">
        <color auto="1"/>
      </top>
      <bottom style="dotted">
        <color auto="1"/>
      </bottom>
      <diagonal/>
    </border>
    <border>
      <left/>
      <right style="thin">
        <color auto="1"/>
      </right>
      <top style="dotted">
        <color auto="1"/>
      </top>
      <bottom style="thin">
        <color auto="1"/>
      </bottom>
      <diagonal/>
    </border>
    <border diagonalUp="1">
      <left/>
      <right style="thin">
        <color auto="1"/>
      </right>
      <top style="thin">
        <color auto="1"/>
      </top>
      <bottom style="dotted">
        <color auto="1"/>
      </bottom>
      <diagonal style="hair">
        <color auto="1"/>
      </diagonal>
    </border>
    <border>
      <left/>
      <right style="thin">
        <color auto="1"/>
      </right>
      <top style="medium">
        <color auto="1"/>
      </top>
      <bottom style="hair">
        <color auto="1"/>
      </bottom>
      <diagonal/>
    </border>
    <border>
      <left/>
      <right style="thin">
        <color auto="1"/>
      </right>
      <top style="hair">
        <color auto="1"/>
      </top>
      <bottom style="hair">
        <color auto="1"/>
      </bottom>
      <diagonal/>
    </border>
    <border diagonalUp="1">
      <left/>
      <right/>
      <top style="thin">
        <color auto="1"/>
      </top>
      <bottom/>
      <diagonal style="hair">
        <color auto="1"/>
      </diagonal>
    </border>
    <border diagonalUp="1">
      <left/>
      <right/>
      <top/>
      <bottom style="medium">
        <color auto="1"/>
      </bottom>
      <diagonal style="hair">
        <color auto="1"/>
      </diagonal>
    </border>
    <border diagonalUp="1">
      <left style="thin">
        <color auto="1"/>
      </left>
      <right/>
      <top style="medium">
        <color auto="1"/>
      </top>
      <bottom style="dotted">
        <color auto="1"/>
      </bottom>
      <diagonal style="hair">
        <color auto="1"/>
      </diagonal>
    </border>
    <border>
      <left style="thin">
        <color auto="1"/>
      </left>
      <right/>
      <top style="dotted">
        <color auto="1"/>
      </top>
      <bottom style="thin">
        <color auto="1"/>
      </bottom>
      <diagonal/>
    </border>
    <border diagonalUp="1">
      <left style="thin">
        <color auto="1"/>
      </left>
      <right/>
      <top style="thin">
        <color auto="1"/>
      </top>
      <bottom style="dotted">
        <color auto="1"/>
      </bottom>
      <diagonal style="hair">
        <color auto="1"/>
      </diagonal>
    </border>
    <border>
      <left style="thin">
        <color auto="1"/>
      </left>
      <right/>
      <top style="medium">
        <color auto="1"/>
      </top>
      <bottom style="hair">
        <color auto="1"/>
      </bottom>
      <diagonal/>
    </border>
    <border>
      <left style="thin">
        <color auto="1"/>
      </left>
      <right/>
      <top style="hair">
        <color auto="1"/>
      </top>
      <bottom style="hair">
        <color auto="1"/>
      </bottom>
      <diagonal/>
    </border>
    <border diagonalUp="1">
      <left/>
      <right style="medium">
        <color auto="1"/>
      </right>
      <top style="medium">
        <color auto="1"/>
      </top>
      <bottom style="dotted">
        <color auto="1"/>
      </bottom>
      <diagonal style="hair">
        <color auto="1"/>
      </diagonal>
    </border>
    <border diagonalUp="1">
      <left/>
      <right style="medium">
        <color auto="1"/>
      </right>
      <top style="thin">
        <color auto="1"/>
      </top>
      <bottom style="dotted">
        <color auto="1"/>
      </bottom>
      <diagonal style="hair">
        <color auto="1"/>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diagonalUp="1">
      <left/>
      <right style="medium">
        <color auto="1"/>
      </right>
      <top style="thin">
        <color auto="1"/>
      </top>
      <bottom/>
      <diagonal style="hair">
        <color auto="1"/>
      </diagonal>
    </border>
    <border diagonalUp="1">
      <left/>
      <right style="medium">
        <color auto="1"/>
      </right>
      <top/>
      <bottom style="medium">
        <color auto="1"/>
      </bottom>
      <diagonal style="hair">
        <color auto="1"/>
      </diagonal>
    </border>
    <border diagonalUp="1">
      <left style="medium">
        <color auto="1"/>
      </left>
      <right/>
      <top style="medium">
        <color auto="1"/>
      </top>
      <bottom/>
      <diagonal style="hair">
        <color auto="1"/>
      </diagonal>
    </border>
    <border diagonalUp="1">
      <left style="medium">
        <color auto="1"/>
      </left>
      <right/>
      <top/>
      <bottom/>
      <diagonal style="hair">
        <color auto="1"/>
      </diagonal>
    </border>
    <border diagonalUp="1">
      <left/>
      <right/>
      <top style="medium">
        <color auto="1"/>
      </top>
      <bottom/>
      <diagonal style="hair">
        <color auto="1"/>
      </diagonal>
    </border>
    <border diagonalUp="1">
      <left/>
      <right/>
      <top/>
      <bottom/>
      <diagonal style="hair">
        <color auto="1"/>
      </diagonal>
    </border>
    <border>
      <left/>
      <right style="medium">
        <color auto="1"/>
      </right>
      <top style="medium">
        <color auto="1"/>
      </top>
      <bottom style="medium">
        <color auto="1"/>
      </bottom>
      <diagonal/>
    </border>
    <border diagonalUp="1">
      <left/>
      <right style="medium">
        <color auto="1"/>
      </right>
      <top style="medium">
        <color auto="1"/>
      </top>
      <bottom/>
      <diagonal style="hair">
        <color auto="1"/>
      </diagonal>
    </border>
    <border diagonalUp="1">
      <left/>
      <right style="medium">
        <color auto="1"/>
      </right>
      <top/>
      <bottom/>
      <diagonal style="hair">
        <color auto="1"/>
      </diagonal>
    </border>
    <border>
      <left style="medium">
        <color auto="1"/>
      </left>
      <right style="medium">
        <color auto="1"/>
      </right>
      <top/>
      <bottom style="thin">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diagonalUp="1">
      <left style="medium">
        <color auto="1"/>
      </left>
      <right/>
      <top/>
      <bottom style="dotted">
        <color auto="1"/>
      </bottom>
      <diagonal style="hair">
        <color auto="1"/>
      </diagonal>
    </border>
    <border diagonalUp="1">
      <left/>
      <right style="thin">
        <color auto="1"/>
      </right>
      <top/>
      <bottom style="dotted">
        <color auto="1"/>
      </bottom>
      <diagonal style="hair">
        <color auto="1"/>
      </diagonal>
    </border>
    <border diagonalUp="1">
      <left style="thin">
        <color auto="1"/>
      </left>
      <right/>
      <top/>
      <bottom style="dotted">
        <color auto="1"/>
      </bottom>
      <diagonal style="hair">
        <color auto="1"/>
      </diagonal>
    </border>
    <border diagonalUp="1">
      <left/>
      <right style="medium">
        <color auto="1"/>
      </right>
      <top/>
      <bottom style="dotted">
        <color auto="1"/>
      </bottom>
      <diagonal style="hair">
        <color auto="1"/>
      </diagonal>
    </border>
    <border>
      <left style="medium">
        <color auto="1"/>
      </left>
      <right/>
      <top style="medium">
        <color auto="1"/>
      </top>
      <bottom style="thin">
        <color auto="1"/>
      </bottom>
      <diagonal/>
    </border>
    <border>
      <left style="medium">
        <color auto="1"/>
      </left>
      <right style="thin">
        <color auto="1"/>
      </right>
      <top style="thin">
        <color auto="1"/>
      </top>
      <bottom style="hair">
        <color auto="1"/>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hair">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style="medium">
        <color auto="1"/>
      </bottom>
      <diagonal/>
    </border>
    <border>
      <left style="thin">
        <color rgb="FF000000"/>
      </left>
      <right style="medium">
        <color auto="1"/>
      </right>
      <top style="medium">
        <color auto="1"/>
      </top>
      <bottom style="thin">
        <color rgb="FF000000"/>
      </bottom>
      <diagonal/>
    </border>
    <border>
      <left style="thin">
        <color rgb="FF000000"/>
      </left>
      <right style="medium">
        <color auto="1"/>
      </right>
      <top style="thin">
        <color rgb="FF000000"/>
      </top>
      <bottom style="medium">
        <color auto="1"/>
      </bottom>
      <diagonal/>
    </border>
    <border>
      <left style="thin">
        <color auto="1"/>
      </left>
      <right/>
      <top style="thin">
        <color auto="1"/>
      </top>
      <bottom style="dashed">
        <color auto="1"/>
      </bottom>
      <diagonal/>
    </border>
    <border>
      <left style="thin">
        <color auto="1"/>
      </left>
      <right/>
      <top style="dashed">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11">
    <xf numFmtId="0" fontId="0" fillId="0" borderId="0">
      <alignment vertical="center"/>
    </xf>
    <xf numFmtId="0" fontId="1" fillId="0" borderId="0"/>
    <xf numFmtId="0" fontId="2" fillId="0" borderId="0">
      <alignment vertical="center"/>
    </xf>
    <xf numFmtId="0" fontId="2" fillId="0" borderId="0">
      <alignment vertical="center"/>
    </xf>
    <xf numFmtId="0" fontId="3" fillId="0" borderId="0"/>
    <xf numFmtId="0" fontId="3" fillId="0" borderId="0"/>
    <xf numFmtId="0" fontId="3" fillId="0" borderId="0"/>
    <xf numFmtId="0" fontId="3" fillId="0" borderId="0"/>
    <xf numFmtId="0" fontId="4" fillId="0" borderId="0">
      <alignment vertical="center"/>
    </xf>
    <xf numFmtId="0" fontId="4" fillId="0" borderId="0"/>
    <xf numFmtId="38" fontId="2" fillId="0" borderId="0" applyFont="0" applyFill="0" applyBorder="0" applyProtection="0"/>
  </cellStyleXfs>
  <cellXfs count="816">
    <xf numFmtId="0" fontId="0" fillId="0" borderId="0" xfId="0">
      <alignment vertical="center"/>
    </xf>
    <xf numFmtId="0" fontId="4" fillId="0" borderId="0" xfId="9" applyFill="1" applyAlignment="1">
      <alignment vertical="center"/>
    </xf>
    <xf numFmtId="0" fontId="4" fillId="0" borderId="0" xfId="9" applyFill="1" applyAlignment="1">
      <alignment horizontal="center" vertical="center"/>
    </xf>
    <xf numFmtId="0" fontId="6" fillId="0" borderId="0" xfId="9" applyFont="1" applyFill="1" applyAlignment="1">
      <alignment vertical="center"/>
    </xf>
    <xf numFmtId="0" fontId="7" fillId="0" borderId="0" xfId="9" applyFont="1" applyFill="1" applyAlignment="1">
      <alignment vertical="center"/>
    </xf>
    <xf numFmtId="0" fontId="8" fillId="0" borderId="0" xfId="9" applyFont="1" applyFill="1" applyAlignment="1">
      <alignment vertical="center"/>
    </xf>
    <xf numFmtId="0" fontId="4" fillId="0" borderId="1" xfId="9" applyFont="1" applyFill="1" applyBorder="1" applyAlignment="1">
      <alignment horizontal="center" vertical="distributed" textRotation="255"/>
    </xf>
    <xf numFmtId="0" fontId="4" fillId="0" borderId="2" xfId="9" applyFont="1" applyFill="1" applyBorder="1" applyAlignment="1">
      <alignment horizontal="center" vertical="distributed" textRotation="255"/>
    </xf>
    <xf numFmtId="0" fontId="9" fillId="0" borderId="3" xfId="9" applyFont="1" applyFill="1" applyBorder="1" applyAlignment="1">
      <alignment horizontal="center" vertical="center"/>
    </xf>
    <xf numFmtId="0" fontId="9" fillId="0" borderId="4" xfId="9" applyFont="1" applyFill="1" applyBorder="1" applyAlignment="1">
      <alignment horizontal="center" vertical="center"/>
    </xf>
    <xf numFmtId="0" fontId="9" fillId="0" borderId="5" xfId="9" applyFont="1" applyFill="1" applyBorder="1" applyAlignment="1">
      <alignment horizontal="center" vertical="center"/>
    </xf>
    <xf numFmtId="0" fontId="4" fillId="0" borderId="6" xfId="9" applyFont="1" applyFill="1" applyBorder="1" applyAlignment="1">
      <alignment horizontal="center" vertical="center"/>
    </xf>
    <xf numFmtId="0" fontId="4" fillId="0" borderId="7" xfId="9" applyFont="1" applyFill="1" applyBorder="1" applyAlignment="1">
      <alignment horizontal="center" vertical="center"/>
    </xf>
    <xf numFmtId="0" fontId="9" fillId="0" borderId="8" xfId="9" applyFont="1" applyFill="1" applyBorder="1" applyAlignment="1">
      <alignment vertical="center"/>
    </xf>
    <xf numFmtId="0" fontId="9" fillId="0" borderId="9" xfId="9" applyFont="1" applyFill="1" applyBorder="1" applyAlignment="1">
      <alignment vertical="center"/>
    </xf>
    <xf numFmtId="0" fontId="9" fillId="0" borderId="9" xfId="9" applyFont="1" applyFill="1" applyBorder="1" applyAlignment="1">
      <alignment horizontal="left" vertical="center"/>
    </xf>
    <xf numFmtId="0" fontId="9" fillId="0" borderId="9" xfId="9" applyFont="1" applyFill="1" applyBorder="1" applyAlignment="1">
      <alignment vertical="center" wrapText="1"/>
    </xf>
    <xf numFmtId="0" fontId="9" fillId="0" borderId="10" xfId="9" applyFont="1" applyFill="1" applyBorder="1" applyAlignment="1">
      <alignment vertical="center"/>
    </xf>
    <xf numFmtId="0" fontId="4" fillId="0" borderId="11" xfId="9" applyFont="1" applyFill="1" applyBorder="1" applyAlignment="1">
      <alignment horizontal="center" vertical="center"/>
    </xf>
    <xf numFmtId="0" fontId="9" fillId="0" borderId="12" xfId="9" applyFont="1" applyFill="1" applyBorder="1" applyAlignment="1">
      <alignment horizontal="center" vertical="center"/>
    </xf>
    <xf numFmtId="0" fontId="9" fillId="0" borderId="13" xfId="9" applyFont="1" applyFill="1" applyBorder="1" applyAlignment="1">
      <alignment vertical="center"/>
    </xf>
    <xf numFmtId="0" fontId="9" fillId="0" borderId="14" xfId="9" applyFont="1" applyFill="1" applyBorder="1" applyAlignment="1">
      <alignment vertical="center"/>
    </xf>
    <xf numFmtId="0" fontId="9" fillId="0" borderId="14" xfId="9" applyFont="1" applyFill="1" applyBorder="1" applyAlignment="1">
      <alignment horizontal="left" vertical="center"/>
    </xf>
    <xf numFmtId="0" fontId="9" fillId="0" borderId="12" xfId="9" applyFont="1" applyFill="1" applyBorder="1" applyAlignment="1">
      <alignment vertical="center"/>
    </xf>
    <xf numFmtId="0" fontId="9" fillId="0" borderId="15" xfId="9" applyFont="1" applyFill="1" applyBorder="1" applyAlignment="1">
      <alignment horizontal="center" vertical="center" wrapText="1"/>
    </xf>
    <xf numFmtId="0" fontId="9" fillId="0" borderId="16" xfId="9" applyFont="1" applyFill="1" applyBorder="1" applyAlignment="1">
      <alignment horizontal="center" vertical="center" wrapText="1"/>
    </xf>
    <xf numFmtId="0" fontId="6" fillId="0" borderId="3" xfId="9" applyFont="1" applyFill="1" applyBorder="1" applyAlignment="1">
      <alignment horizontal="center" vertical="center"/>
    </xf>
    <xf numFmtId="0" fontId="6" fillId="0" borderId="4" xfId="9" applyFont="1" applyFill="1" applyBorder="1" applyAlignment="1">
      <alignment horizontal="center" vertical="center"/>
    </xf>
    <xf numFmtId="0" fontId="6" fillId="0" borderId="5" xfId="9" applyFont="1" applyFill="1" applyBorder="1" applyAlignment="1">
      <alignment horizontal="center" vertical="center"/>
    </xf>
    <xf numFmtId="0" fontId="6" fillId="0" borderId="0" xfId="9" applyFont="1" applyFill="1" applyAlignment="1">
      <alignment horizontal="center" vertical="center"/>
    </xf>
    <xf numFmtId="0" fontId="9" fillId="0" borderId="17" xfId="9" applyFont="1" applyFill="1" applyBorder="1" applyAlignment="1">
      <alignment horizontal="center" vertical="center" wrapText="1"/>
    </xf>
    <xf numFmtId="0" fontId="9" fillId="0" borderId="7" xfId="9" applyFont="1" applyFill="1" applyBorder="1" applyAlignment="1">
      <alignment horizontal="center" vertical="center" wrapText="1"/>
    </xf>
    <xf numFmtId="0" fontId="6" fillId="0" borderId="8" xfId="9" applyFont="1" applyFill="1" applyBorder="1" applyAlignment="1">
      <alignment horizontal="center" vertical="center"/>
    </xf>
    <xf numFmtId="0" fontId="6" fillId="0" borderId="9" xfId="9" applyFont="1" applyFill="1" applyBorder="1" applyAlignment="1">
      <alignment horizontal="center" vertical="center"/>
    </xf>
    <xf numFmtId="0" fontId="6" fillId="0" borderId="10" xfId="9" applyFont="1" applyFill="1" applyBorder="1" applyAlignment="1">
      <alignment horizontal="center" vertical="center"/>
    </xf>
    <xf numFmtId="0" fontId="9" fillId="0" borderId="18" xfId="9" applyFont="1" applyFill="1" applyBorder="1" applyAlignment="1">
      <alignment horizontal="center" vertical="center" wrapText="1"/>
    </xf>
    <xf numFmtId="0" fontId="9" fillId="0" borderId="19" xfId="9" applyFont="1" applyFill="1" applyBorder="1" applyAlignment="1">
      <alignment horizontal="center" vertical="center" wrapText="1"/>
    </xf>
    <xf numFmtId="0" fontId="9" fillId="0" borderId="20" xfId="9" applyFont="1" applyFill="1" applyBorder="1" applyAlignment="1">
      <alignment horizontal="center" vertical="center" wrapText="1"/>
    </xf>
    <xf numFmtId="0" fontId="10" fillId="0" borderId="0" xfId="9" applyFont="1" applyFill="1" applyAlignment="1">
      <alignment horizontal="center" vertical="center"/>
    </xf>
    <xf numFmtId="0" fontId="9" fillId="0" borderId="21" xfId="9" applyFont="1" applyFill="1" applyBorder="1" applyAlignment="1">
      <alignment horizontal="center" vertical="center" wrapText="1"/>
    </xf>
    <xf numFmtId="0" fontId="9" fillId="0" borderId="22" xfId="9" applyFont="1" applyFill="1" applyBorder="1" applyAlignment="1">
      <alignment horizontal="center" vertical="center" wrapText="1"/>
    </xf>
    <xf numFmtId="0" fontId="6" fillId="0" borderId="23" xfId="9" applyFont="1" applyFill="1" applyBorder="1" applyAlignment="1">
      <alignment horizontal="center" vertical="center"/>
    </xf>
    <xf numFmtId="0" fontId="6" fillId="0" borderId="24" xfId="9" applyFont="1" applyFill="1" applyBorder="1" applyAlignment="1">
      <alignment horizontal="center" vertical="center"/>
    </xf>
    <xf numFmtId="0" fontId="6" fillId="0" borderId="25" xfId="9" applyFont="1" applyFill="1" applyBorder="1" applyAlignment="1">
      <alignment horizontal="center" vertical="center"/>
    </xf>
    <xf numFmtId="0" fontId="6" fillId="0" borderId="26" xfId="9" applyFont="1" applyFill="1" applyBorder="1" applyAlignment="1">
      <alignment horizontal="center" vertical="center" wrapText="1"/>
    </xf>
    <xf numFmtId="0" fontId="6" fillId="0" borderId="27" xfId="9" applyFont="1" applyFill="1" applyBorder="1" applyAlignment="1">
      <alignment horizontal="center" vertical="center" wrapText="1"/>
    </xf>
    <xf numFmtId="0" fontId="9" fillId="0" borderId="28" xfId="9" applyFont="1" applyFill="1" applyBorder="1" applyAlignment="1">
      <alignment horizontal="center" vertical="center"/>
    </xf>
    <xf numFmtId="0" fontId="9" fillId="0" borderId="29" xfId="9" applyFont="1" applyFill="1" applyBorder="1" applyAlignment="1">
      <alignment horizontal="center" vertical="center"/>
    </xf>
    <xf numFmtId="0" fontId="9" fillId="0" borderId="29" xfId="9" applyFont="1" applyFill="1" applyBorder="1" applyAlignment="1">
      <alignment horizontal="center" vertical="center" shrinkToFit="1"/>
    </xf>
    <xf numFmtId="0" fontId="9" fillId="0" borderId="29" xfId="9" applyFont="1" applyFill="1" applyBorder="1" applyAlignment="1">
      <alignment horizontal="center" vertical="center" wrapText="1" shrinkToFit="1"/>
    </xf>
    <xf numFmtId="0" fontId="9" fillId="0" borderId="30" xfId="9" applyFont="1" applyFill="1" applyBorder="1" applyAlignment="1">
      <alignment horizontal="center" vertical="center" shrinkToFit="1"/>
    </xf>
    <xf numFmtId="0" fontId="11" fillId="0" borderId="0" xfId="9" applyFont="1" applyFill="1" applyAlignment="1">
      <alignment vertical="center"/>
    </xf>
    <xf numFmtId="0" fontId="0" fillId="2" borderId="0" xfId="2" applyFont="1" applyFill="1" applyAlignment="1">
      <alignment vertical="center"/>
    </xf>
    <xf numFmtId="0" fontId="0" fillId="2" borderId="0" xfId="2" applyFont="1" applyFill="1" applyAlignment="1">
      <alignment vertical="center" wrapText="1"/>
    </xf>
    <xf numFmtId="0" fontId="12" fillId="2" borderId="0" xfId="2" applyFont="1" applyFill="1" applyAlignment="1">
      <alignment vertical="center" wrapText="1"/>
    </xf>
    <xf numFmtId="0" fontId="2" fillId="2" borderId="9" xfId="2" applyFill="1" applyBorder="1" applyAlignment="1">
      <alignment horizontal="center" vertical="center" wrapText="1"/>
    </xf>
    <xf numFmtId="0" fontId="2" fillId="2" borderId="9" xfId="2" applyFill="1" applyBorder="1" applyAlignment="1">
      <alignment vertical="center" wrapText="1"/>
    </xf>
    <xf numFmtId="0" fontId="2" fillId="2" borderId="31" xfId="2" applyFill="1" applyBorder="1" applyAlignment="1">
      <alignment vertical="center" wrapText="1"/>
    </xf>
    <xf numFmtId="0" fontId="2" fillId="2" borderId="32" xfId="2" applyFill="1" applyBorder="1" applyAlignment="1">
      <alignment vertical="center" wrapText="1"/>
    </xf>
    <xf numFmtId="0" fontId="2" fillId="2" borderId="33" xfId="2" applyFill="1" applyBorder="1" applyAlignment="1">
      <alignment vertical="center" wrapText="1"/>
    </xf>
    <xf numFmtId="0" fontId="13" fillId="2" borderId="33" xfId="2" applyFont="1" applyFill="1" applyBorder="1" applyAlignment="1">
      <alignment vertical="center" wrapText="1"/>
    </xf>
    <xf numFmtId="0" fontId="13" fillId="2" borderId="34" xfId="2" applyFont="1" applyFill="1" applyBorder="1" applyAlignment="1">
      <alignment horizontal="center" vertical="center" wrapText="1"/>
    </xf>
    <xf numFmtId="0" fontId="13" fillId="2" borderId="9" xfId="2" applyFont="1" applyFill="1" applyBorder="1" applyAlignment="1">
      <alignment vertical="top" wrapText="1"/>
    </xf>
    <xf numFmtId="0" fontId="13" fillId="2" borderId="31" xfId="2" applyFont="1" applyFill="1" applyBorder="1" applyAlignment="1">
      <alignment vertical="top" wrapText="1"/>
    </xf>
    <xf numFmtId="0" fontId="13" fillId="2" borderId="32" xfId="2" applyFont="1" applyFill="1" applyBorder="1" applyAlignment="1">
      <alignment vertical="top" wrapText="1"/>
    </xf>
    <xf numFmtId="0" fontId="13" fillId="2" borderId="33" xfId="2" applyFont="1" applyFill="1" applyBorder="1" applyAlignment="1">
      <alignment vertical="top" wrapText="1"/>
    </xf>
    <xf numFmtId="0" fontId="14" fillId="2" borderId="9" xfId="2" applyFont="1" applyFill="1" applyBorder="1" applyAlignment="1">
      <alignment vertical="top" wrapText="1"/>
    </xf>
    <xf numFmtId="0" fontId="13" fillId="2" borderId="34" xfId="2" applyFont="1" applyFill="1" applyBorder="1" applyAlignment="1">
      <alignment vertical="top" wrapText="1"/>
    </xf>
    <xf numFmtId="0" fontId="13" fillId="2" borderId="8" xfId="2" applyFont="1" applyFill="1" applyBorder="1" applyAlignment="1">
      <alignment vertical="top" wrapText="1"/>
    </xf>
    <xf numFmtId="0" fontId="15" fillId="2" borderId="9" xfId="2" applyFont="1" applyFill="1" applyBorder="1" applyAlignment="1">
      <alignment vertical="top" wrapText="1"/>
    </xf>
    <xf numFmtId="0" fontId="13" fillId="2" borderId="34" xfId="2" applyFont="1" applyFill="1" applyBorder="1" applyAlignment="1">
      <alignment vertical="center" wrapText="1"/>
    </xf>
    <xf numFmtId="0" fontId="2" fillId="2" borderId="9" xfId="2" applyFill="1" applyBorder="1" applyAlignment="1">
      <alignment horizontal="center" vertical="center"/>
    </xf>
    <xf numFmtId="0" fontId="2" fillId="2" borderId="31" xfId="2" applyFill="1" applyBorder="1" applyAlignment="1">
      <alignment horizontal="center" vertical="center"/>
    </xf>
    <xf numFmtId="0" fontId="2" fillId="2" borderId="32" xfId="2" applyFill="1" applyBorder="1" applyAlignment="1">
      <alignment horizontal="center" vertical="center"/>
    </xf>
    <xf numFmtId="0" fontId="2" fillId="2" borderId="33" xfId="2" applyFill="1" applyBorder="1" applyAlignment="1">
      <alignment horizontal="center" vertical="center"/>
    </xf>
    <xf numFmtId="0" fontId="2" fillId="2" borderId="34" xfId="2" applyFill="1" applyBorder="1" applyAlignment="1">
      <alignment horizontal="center" vertical="center"/>
    </xf>
    <xf numFmtId="0" fontId="2" fillId="2" borderId="8" xfId="2" applyFill="1" applyBorder="1" applyAlignment="1">
      <alignment horizontal="center" vertical="center"/>
    </xf>
    <xf numFmtId="0" fontId="0" fillId="2" borderId="0" xfId="2" applyFont="1" applyFill="1" applyAlignment="1">
      <alignment horizontal="center" vertical="center"/>
    </xf>
    <xf numFmtId="0" fontId="0" fillId="2" borderId="0" xfId="3" applyFont="1" applyFill="1" applyAlignment="1">
      <alignment horizontal="left" vertical="center"/>
    </xf>
    <xf numFmtId="0" fontId="2" fillId="2" borderId="34" xfId="3" applyFill="1" applyBorder="1" applyAlignment="1">
      <alignment horizontal="center" vertical="center" wrapText="1"/>
    </xf>
    <xf numFmtId="0" fontId="2" fillId="2" borderId="35" xfId="3" applyFill="1" applyBorder="1" applyAlignment="1">
      <alignment horizontal="center" vertical="center" wrapText="1"/>
    </xf>
    <xf numFmtId="0" fontId="2" fillId="2" borderId="8" xfId="3" applyFill="1" applyBorder="1" applyAlignment="1">
      <alignment horizontal="center" vertical="center" wrapText="1"/>
    </xf>
    <xf numFmtId="0" fontId="13" fillId="2" borderId="9" xfId="3" applyFont="1" applyFill="1" applyBorder="1" applyAlignment="1">
      <alignment horizontal="left" vertical="center" wrapText="1"/>
    </xf>
    <xf numFmtId="0" fontId="2" fillId="2" borderId="9" xfId="3" applyFill="1" applyBorder="1" applyAlignment="1">
      <alignment horizontal="left" vertical="center" wrapText="1"/>
    </xf>
    <xf numFmtId="0" fontId="2" fillId="2" borderId="0" xfId="3" applyFill="1" applyBorder="1" applyAlignment="1">
      <alignment horizontal="left" vertical="center" wrapText="1"/>
    </xf>
    <xf numFmtId="0" fontId="2" fillId="2" borderId="0" xfId="3" applyFill="1" applyBorder="1" applyAlignment="1">
      <alignment horizontal="center" vertical="center"/>
    </xf>
    <xf numFmtId="0" fontId="13" fillId="2" borderId="9" xfId="3" applyFont="1" applyFill="1" applyBorder="1" applyAlignment="1">
      <alignment horizontal="center"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6" fillId="2" borderId="0" xfId="0" applyFont="1" applyFill="1" applyAlignment="1">
      <alignment vertical="center"/>
    </xf>
    <xf numFmtId="0" fontId="16" fillId="0" borderId="0" xfId="0" applyFont="1" applyFill="1" applyBorder="1" applyAlignment="1">
      <alignment vertical="center"/>
    </xf>
    <xf numFmtId="0" fontId="18" fillId="0" borderId="0" xfId="0" applyFont="1" applyAlignment="1" applyProtection="1">
      <alignment vertical="center"/>
    </xf>
    <xf numFmtId="0" fontId="17" fillId="2" borderId="0" xfId="0" applyFont="1" applyFill="1" applyBorder="1" applyAlignment="1" applyProtection="1">
      <alignment horizontal="center" vertical="center"/>
    </xf>
    <xf numFmtId="0" fontId="17" fillId="2" borderId="0" xfId="0" applyFont="1" applyFill="1" applyBorder="1" applyAlignment="1" applyProtection="1">
      <alignment vertical="center"/>
    </xf>
    <xf numFmtId="0" fontId="16" fillId="2" borderId="0" xfId="0" applyFont="1" applyFill="1" applyBorder="1" applyAlignment="1" applyProtection="1">
      <alignment vertical="center"/>
    </xf>
    <xf numFmtId="0" fontId="16" fillId="0" borderId="0" xfId="0" applyFont="1" applyAlignment="1" applyProtection="1">
      <alignment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17" fillId="0" borderId="39" xfId="0" applyFont="1" applyBorder="1" applyAlignment="1">
      <alignment horizontal="center" vertical="center" shrinkToFit="1"/>
    </xf>
    <xf numFmtId="0" fontId="17" fillId="0" borderId="40" xfId="0" applyFont="1" applyBorder="1" applyAlignment="1">
      <alignment horizontal="center" vertical="center" shrinkToFit="1"/>
    </xf>
    <xf numFmtId="0" fontId="17" fillId="0" borderId="41" xfId="0" applyFont="1" applyBorder="1" applyAlignment="1">
      <alignment horizontal="center" vertical="center" shrinkToFit="1"/>
    </xf>
    <xf numFmtId="0" fontId="16" fillId="2" borderId="42" xfId="0" applyFont="1" applyFill="1" applyBorder="1" applyAlignment="1">
      <alignment vertical="center"/>
    </xf>
    <xf numFmtId="0" fontId="19" fillId="0" borderId="43" xfId="0" applyFont="1" applyBorder="1" applyAlignment="1" applyProtection="1">
      <alignment vertical="center"/>
    </xf>
    <xf numFmtId="0" fontId="19" fillId="0" borderId="44" xfId="0" applyFont="1" applyBorder="1" applyAlignment="1" applyProtection="1">
      <alignment vertical="center"/>
    </xf>
    <xf numFmtId="0" fontId="19" fillId="0" borderId="45" xfId="0" applyFont="1" applyBorder="1" applyAlignment="1" applyProtection="1">
      <alignment vertical="center"/>
    </xf>
    <xf numFmtId="0" fontId="19" fillId="0" borderId="46" xfId="0" applyFont="1" applyFill="1" applyBorder="1" applyAlignment="1" applyProtection="1">
      <alignment vertical="center" wrapText="1"/>
    </xf>
    <xf numFmtId="0" fontId="17" fillId="0" borderId="0" xfId="0" applyFont="1" applyAlignment="1">
      <alignment horizontal="left" vertical="center"/>
    </xf>
    <xf numFmtId="0" fontId="17" fillId="0" borderId="0" xfId="0" applyFont="1" applyBorder="1" applyAlignment="1" applyProtection="1">
      <alignment vertical="center"/>
    </xf>
    <xf numFmtId="0" fontId="19" fillId="0" borderId="0" xfId="0" applyFont="1" applyBorder="1" applyAlignment="1" applyProtection="1">
      <alignment horizontal="left" vertical="center"/>
    </xf>
    <xf numFmtId="0" fontId="16" fillId="0" borderId="0" xfId="0" applyFont="1" applyAlignment="1" applyProtection="1">
      <alignment horizontal="left" vertical="center"/>
    </xf>
    <xf numFmtId="0" fontId="17" fillId="0" borderId="43"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16" xfId="0" applyFont="1" applyBorder="1" applyAlignment="1">
      <alignment horizontal="center" vertical="center" wrapText="1"/>
    </xf>
    <xf numFmtId="0" fontId="17" fillId="3" borderId="43" xfId="0" applyFont="1" applyFill="1" applyBorder="1" applyAlignment="1" applyProtection="1">
      <alignment horizontal="center" vertical="center"/>
      <protection locked="0"/>
    </xf>
    <xf numFmtId="0" fontId="17" fillId="3" borderId="47" xfId="0" applyFont="1" applyFill="1" applyBorder="1" applyAlignment="1" applyProtection="1">
      <alignment horizontal="center" vertical="center"/>
      <protection locked="0"/>
    </xf>
    <xf numFmtId="0" fontId="17" fillId="3" borderId="44" xfId="0" applyFont="1" applyFill="1" applyBorder="1" applyAlignment="1" applyProtection="1">
      <alignment horizontal="center" vertical="center"/>
      <protection locked="0"/>
    </xf>
    <xf numFmtId="0" fontId="17" fillId="3" borderId="48" xfId="0" applyFont="1" applyFill="1" applyBorder="1" applyAlignment="1" applyProtection="1">
      <alignment horizontal="center" vertical="center"/>
      <protection locked="0"/>
    </xf>
    <xf numFmtId="0" fontId="17" fillId="3" borderId="48" xfId="0" applyFont="1" applyFill="1" applyBorder="1" applyAlignment="1" applyProtection="1">
      <alignment horizontal="center" vertical="center" shrinkToFit="1"/>
      <protection locked="0"/>
    </xf>
    <xf numFmtId="0" fontId="17" fillId="3" borderId="47" xfId="0" applyFont="1" applyFill="1" applyBorder="1" applyAlignment="1" applyProtection="1">
      <alignment horizontal="center" vertical="center" shrinkToFit="1"/>
      <protection locked="0"/>
    </xf>
    <xf numFmtId="0" fontId="17" fillId="3" borderId="44" xfId="0" applyFont="1" applyFill="1" applyBorder="1" applyAlignment="1" applyProtection="1">
      <alignment horizontal="center" vertical="center" shrinkToFit="1"/>
      <protection locked="0"/>
    </xf>
    <xf numFmtId="0" fontId="20" fillId="2" borderId="49" xfId="0" applyFont="1" applyFill="1" applyBorder="1" applyAlignment="1">
      <alignment horizontal="center" vertical="center"/>
    </xf>
    <xf numFmtId="0" fontId="19" fillId="0" borderId="11" xfId="0" applyFont="1" applyFill="1" applyBorder="1" applyAlignment="1" applyProtection="1">
      <alignment vertical="center" wrapText="1"/>
    </xf>
    <xf numFmtId="0" fontId="19" fillId="0" borderId="50" xfId="0" applyFont="1" applyFill="1" applyBorder="1" applyAlignment="1" applyProtection="1">
      <alignment vertical="center" wrapText="1"/>
    </xf>
    <xf numFmtId="0" fontId="19" fillId="0" borderId="51" xfId="0" applyFont="1" applyFill="1" applyBorder="1" applyAlignment="1" applyProtection="1">
      <alignment vertical="center" wrapText="1"/>
    </xf>
    <xf numFmtId="0" fontId="19" fillId="0" borderId="52" xfId="0" applyFont="1" applyFill="1" applyBorder="1" applyAlignment="1" applyProtection="1">
      <alignment vertical="center" wrapText="1"/>
    </xf>
    <xf numFmtId="0" fontId="21" fillId="0" borderId="0" xfId="0" applyFont="1" applyAlignment="1">
      <alignment vertical="center"/>
    </xf>
    <xf numFmtId="0" fontId="16" fillId="0" borderId="0" xfId="0" applyFont="1" applyFill="1" applyAlignment="1">
      <alignment vertical="center" textRotation="90"/>
    </xf>
    <xf numFmtId="0" fontId="16" fillId="0" borderId="0" xfId="0" applyFont="1" applyFill="1" applyAlignment="1">
      <alignment horizontal="left" vertical="center"/>
    </xf>
    <xf numFmtId="0" fontId="17" fillId="0" borderId="11"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53" xfId="0" applyFont="1" applyBorder="1" applyAlignment="1">
      <alignment horizontal="center" vertical="center" wrapText="1"/>
    </xf>
    <xf numFmtId="0" fontId="17" fillId="3" borderId="11" xfId="0" applyFont="1" applyFill="1" applyBorder="1" applyAlignment="1" applyProtection="1">
      <alignment horizontal="center" vertical="center"/>
      <protection locked="0"/>
    </xf>
    <xf numFmtId="0" fontId="17" fillId="3" borderId="0" xfId="0" applyFont="1" applyFill="1" applyBorder="1" applyAlignment="1" applyProtection="1">
      <alignment horizontal="center" vertical="center"/>
      <protection locked="0"/>
    </xf>
    <xf numFmtId="0" fontId="17" fillId="3" borderId="50" xfId="0" applyFont="1" applyFill="1" applyBorder="1" applyAlignment="1" applyProtection="1">
      <alignment horizontal="center" vertical="center"/>
      <protection locked="0"/>
    </xf>
    <xf numFmtId="0" fontId="17" fillId="3" borderId="54" xfId="0" applyFont="1" applyFill="1" applyBorder="1" applyAlignment="1" applyProtection="1">
      <alignment horizontal="center" vertical="center"/>
      <protection locked="0"/>
    </xf>
    <xf numFmtId="0" fontId="17" fillId="3" borderId="54" xfId="0" applyFont="1" applyFill="1" applyBorder="1" applyAlignment="1" applyProtection="1">
      <alignment horizontal="center" vertical="center" shrinkToFit="1"/>
      <protection locked="0"/>
    </xf>
    <xf numFmtId="0" fontId="17" fillId="3" borderId="0" xfId="0" applyFont="1" applyFill="1" applyBorder="1" applyAlignment="1" applyProtection="1">
      <alignment horizontal="center" vertical="center" shrinkToFit="1"/>
      <protection locked="0"/>
    </xf>
    <xf numFmtId="0" fontId="17" fillId="3" borderId="50" xfId="0" applyFont="1" applyFill="1" applyBorder="1" applyAlignment="1" applyProtection="1">
      <alignment horizontal="center" vertical="center" shrinkToFit="1"/>
      <protection locked="0"/>
    </xf>
    <xf numFmtId="176" fontId="19" fillId="0" borderId="52" xfId="0" applyNumberFormat="1" applyFont="1" applyFill="1" applyBorder="1" applyAlignment="1" applyProtection="1">
      <alignment horizontal="left" vertical="center" wrapText="1"/>
    </xf>
    <xf numFmtId="0" fontId="17" fillId="0" borderId="55"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57" xfId="0" applyFont="1" applyBorder="1" applyAlignment="1">
      <alignment horizontal="center" vertical="center" wrapText="1"/>
    </xf>
    <xf numFmtId="0" fontId="17" fillId="3" borderId="55" xfId="0" applyFont="1" applyFill="1" applyBorder="1" applyAlignment="1" applyProtection="1">
      <alignment horizontal="center" vertical="center"/>
      <protection locked="0"/>
    </xf>
    <xf numFmtId="0" fontId="17" fillId="3" borderId="56" xfId="0" applyFont="1" applyFill="1" applyBorder="1" applyAlignment="1" applyProtection="1">
      <alignment horizontal="center" vertical="center"/>
      <protection locked="0"/>
    </xf>
    <xf numFmtId="0" fontId="17" fillId="3" borderId="58" xfId="0" applyFont="1" applyFill="1" applyBorder="1" applyAlignment="1" applyProtection="1">
      <alignment horizontal="center" vertical="center"/>
      <protection locked="0"/>
    </xf>
    <xf numFmtId="0" fontId="17" fillId="3" borderId="59" xfId="0" applyFont="1" applyFill="1" applyBorder="1" applyAlignment="1" applyProtection="1">
      <alignment horizontal="center" vertical="center"/>
      <protection locked="0"/>
    </xf>
    <xf numFmtId="0" fontId="17" fillId="3" borderId="59" xfId="0" applyFont="1" applyFill="1" applyBorder="1" applyAlignment="1" applyProtection="1">
      <alignment horizontal="center" vertical="center" shrinkToFit="1"/>
      <protection locked="0"/>
    </xf>
    <xf numFmtId="0" fontId="17" fillId="3" borderId="56" xfId="0" applyFont="1" applyFill="1" applyBorder="1" applyAlignment="1" applyProtection="1">
      <alignment horizontal="center" vertical="center" shrinkToFit="1"/>
      <protection locked="0"/>
    </xf>
    <xf numFmtId="0" fontId="17" fillId="3" borderId="58" xfId="0" applyFont="1" applyFill="1" applyBorder="1" applyAlignment="1" applyProtection="1">
      <alignment horizontal="center" vertical="center" shrinkToFit="1"/>
      <protection locked="0"/>
    </xf>
    <xf numFmtId="0" fontId="19" fillId="0" borderId="52" xfId="0" applyFont="1" applyFill="1" applyBorder="1" applyAlignment="1" applyProtection="1">
      <alignment horizontal="left" vertical="center" wrapText="1"/>
    </xf>
    <xf numFmtId="0" fontId="18" fillId="2" borderId="0" xfId="0" applyFont="1" applyFill="1" applyBorder="1" applyAlignment="1" applyProtection="1">
      <alignment vertical="center"/>
    </xf>
    <xf numFmtId="0" fontId="17" fillId="3" borderId="55" xfId="0" applyFont="1" applyFill="1" applyBorder="1" applyAlignment="1" applyProtection="1">
      <alignment horizontal="center" vertical="center" wrapText="1"/>
      <protection locked="0"/>
    </xf>
    <xf numFmtId="0" fontId="17" fillId="3" borderId="56" xfId="0" applyFont="1" applyFill="1" applyBorder="1" applyAlignment="1" applyProtection="1">
      <alignment horizontal="center" vertical="center" wrapText="1"/>
      <protection locked="0"/>
    </xf>
    <xf numFmtId="0" fontId="17" fillId="3" borderId="8" xfId="0" applyFont="1" applyFill="1" applyBorder="1" applyAlignment="1" applyProtection="1">
      <alignment horizontal="center" vertical="center" wrapText="1"/>
      <protection locked="0"/>
    </xf>
    <xf numFmtId="0" fontId="17" fillId="3" borderId="34" xfId="0" applyFont="1" applyFill="1" applyBorder="1" applyAlignment="1" applyProtection="1">
      <alignment horizontal="center" vertical="center" wrapText="1"/>
      <protection locked="0"/>
    </xf>
    <xf numFmtId="0" fontId="17" fillId="3" borderId="57" xfId="0" applyFont="1" applyFill="1" applyBorder="1" applyAlignment="1" applyProtection="1">
      <alignment horizontal="center" vertical="center" wrapText="1"/>
      <protection locked="0"/>
    </xf>
    <xf numFmtId="0" fontId="16" fillId="2" borderId="49" xfId="0" applyFont="1" applyFill="1" applyBorder="1" applyAlignment="1">
      <alignment horizontal="center" vertical="center" wrapText="1"/>
    </xf>
    <xf numFmtId="0" fontId="19" fillId="0" borderId="17" xfId="0" applyFont="1" applyFill="1" applyBorder="1" applyAlignment="1" applyProtection="1">
      <alignment vertical="center" wrapText="1"/>
    </xf>
    <xf numFmtId="0" fontId="18" fillId="0" borderId="0" xfId="0" applyFont="1" applyAlignment="1" applyProtection="1">
      <alignment horizontal="left" vertical="center"/>
    </xf>
    <xf numFmtId="0" fontId="17" fillId="0" borderId="0" xfId="0" applyFont="1" applyBorder="1" applyAlignment="1" applyProtection="1">
      <alignment horizontal="left" vertical="center"/>
    </xf>
    <xf numFmtId="20" fontId="17" fillId="2" borderId="0" xfId="0" applyNumberFormat="1" applyFont="1" applyFill="1" applyBorder="1" applyAlignment="1" applyProtection="1">
      <alignment vertical="center"/>
    </xf>
    <xf numFmtId="0" fontId="16" fillId="0" borderId="60"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61" xfId="0" applyFont="1" applyBorder="1" applyAlignment="1">
      <alignment horizontal="center" vertical="center" wrapText="1"/>
    </xf>
    <xf numFmtId="0" fontId="17" fillId="3" borderId="60" xfId="0" applyFont="1" applyFill="1" applyBorder="1" applyAlignment="1" applyProtection="1">
      <alignment horizontal="center" vertical="center" wrapText="1"/>
      <protection locked="0"/>
    </xf>
    <xf numFmtId="0" fontId="17" fillId="4" borderId="35" xfId="0" applyFont="1" applyFill="1" applyBorder="1" applyAlignment="1" applyProtection="1">
      <alignment horizontal="center" vertical="center" wrapText="1"/>
      <protection locked="0"/>
    </xf>
    <xf numFmtId="0" fontId="17" fillId="4" borderId="8" xfId="0" applyFont="1" applyFill="1" applyBorder="1" applyAlignment="1" applyProtection="1">
      <alignment horizontal="center" vertical="center" wrapText="1"/>
      <protection locked="0"/>
    </xf>
    <xf numFmtId="0" fontId="17" fillId="4" borderId="61" xfId="0" applyFont="1" applyFill="1" applyBorder="1" applyAlignment="1" applyProtection="1">
      <alignment horizontal="center" vertical="center" wrapText="1"/>
      <protection locked="0"/>
    </xf>
    <xf numFmtId="0" fontId="19" fillId="0" borderId="11" xfId="0" applyFont="1" applyFill="1" applyBorder="1" applyAlignment="1" applyProtection="1">
      <alignment horizontal="center" vertical="center" wrapText="1"/>
    </xf>
    <xf numFmtId="0" fontId="19" fillId="0" borderId="50" xfId="0" applyFont="1" applyFill="1" applyBorder="1" applyAlignment="1" applyProtection="1">
      <alignment horizontal="center" vertical="center" wrapText="1"/>
    </xf>
    <xf numFmtId="0" fontId="19" fillId="0" borderId="51" xfId="0" applyFont="1" applyFill="1" applyBorder="1" applyAlignment="1" applyProtection="1">
      <alignment horizontal="left" vertical="center" wrapText="1"/>
    </xf>
    <xf numFmtId="0" fontId="16" fillId="0" borderId="0" xfId="0" applyFont="1" applyAlignment="1">
      <alignment vertical="center" shrinkToFit="1"/>
    </xf>
    <xf numFmtId="0" fontId="18" fillId="0" borderId="0" xfId="0" applyFont="1" applyAlignment="1">
      <alignment horizontal="left" vertical="center"/>
    </xf>
    <xf numFmtId="0" fontId="17" fillId="0" borderId="6"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7" xfId="0" applyFont="1" applyBorder="1" applyAlignment="1">
      <alignment horizontal="center" vertical="center" wrapText="1"/>
    </xf>
    <xf numFmtId="0" fontId="17" fillId="3" borderId="18" xfId="0" applyFont="1" applyFill="1" applyBorder="1" applyAlignment="1" applyProtection="1">
      <alignment horizontal="center" vertical="center" shrinkToFit="1"/>
      <protection locked="0"/>
    </xf>
    <xf numFmtId="0" fontId="17" fillId="4" borderId="14" xfId="0" applyFont="1" applyFill="1" applyBorder="1" applyAlignment="1" applyProtection="1">
      <alignment horizontal="center" vertical="center" shrinkToFit="1"/>
      <protection locked="0"/>
    </xf>
    <xf numFmtId="0" fontId="17" fillId="3" borderId="14" xfId="0" applyFont="1" applyFill="1" applyBorder="1" applyAlignment="1" applyProtection="1">
      <alignment horizontal="center" vertical="center" shrinkToFit="1"/>
      <protection locked="0"/>
    </xf>
    <xf numFmtId="0" fontId="17" fillId="4" borderId="12" xfId="0" applyFont="1" applyFill="1" applyBorder="1" applyAlignment="1" applyProtection="1">
      <alignment horizontal="center" vertical="center" shrinkToFit="1"/>
      <protection locked="0"/>
    </xf>
    <xf numFmtId="0" fontId="16" fillId="2" borderId="49" xfId="0" applyFont="1" applyFill="1" applyBorder="1" applyAlignment="1">
      <alignment horizontal="center" vertical="center" shrinkToFit="1"/>
    </xf>
    <xf numFmtId="0" fontId="22" fillId="0" borderId="0" xfId="0" applyFont="1" applyAlignment="1">
      <alignment vertical="center" shrinkToFit="1"/>
    </xf>
    <xf numFmtId="0" fontId="16" fillId="0" borderId="0" xfId="0" applyFont="1" applyFill="1" applyAlignment="1">
      <alignment vertical="center" wrapText="1"/>
    </xf>
    <xf numFmtId="0" fontId="17" fillId="0" borderId="0" xfId="0" applyFont="1" applyBorder="1" applyAlignment="1" applyProtection="1">
      <alignment horizontal="right" vertical="center"/>
    </xf>
    <xf numFmtId="0" fontId="17" fillId="4" borderId="17" xfId="0" applyFont="1" applyFill="1" applyBorder="1" applyAlignment="1" applyProtection="1">
      <alignment horizontal="center" vertical="center" shrinkToFit="1"/>
      <protection locked="0"/>
    </xf>
    <xf numFmtId="0" fontId="17" fillId="4" borderId="51" xfId="0" applyFont="1" applyFill="1" applyBorder="1" applyAlignment="1" applyProtection="1">
      <alignment horizontal="center" vertical="center" shrinkToFit="1"/>
      <protection locked="0"/>
    </xf>
    <xf numFmtId="0" fontId="17" fillId="4" borderId="52" xfId="0" applyFont="1" applyFill="1" applyBorder="1" applyAlignment="1" applyProtection="1">
      <alignment horizontal="center" vertical="center" shrinkToFit="1"/>
      <protection locked="0"/>
    </xf>
    <xf numFmtId="0" fontId="17" fillId="0" borderId="0" xfId="0" applyFont="1" applyBorder="1" applyAlignment="1" applyProtection="1">
      <alignment horizontal="center" vertical="center"/>
    </xf>
    <xf numFmtId="20" fontId="17" fillId="0" borderId="0" xfId="0" applyNumberFormat="1" applyFont="1" applyBorder="1" applyAlignment="1" applyProtection="1">
      <alignment vertical="center"/>
    </xf>
    <xf numFmtId="0" fontId="17" fillId="4" borderId="20" xfId="0" applyFont="1" applyFill="1" applyBorder="1" applyAlignment="1" applyProtection="1">
      <alignment horizontal="center" vertical="center" shrinkToFit="1"/>
      <protection locked="0"/>
    </xf>
    <xf numFmtId="0" fontId="17" fillId="4" borderId="63" xfId="0" applyFont="1" applyFill="1" applyBorder="1" applyAlignment="1" applyProtection="1">
      <alignment horizontal="center" vertical="center" shrinkToFit="1"/>
      <protection locked="0"/>
    </xf>
    <xf numFmtId="0" fontId="17" fillId="4" borderId="64" xfId="0" applyFont="1" applyFill="1" applyBorder="1" applyAlignment="1" applyProtection="1">
      <alignment horizontal="center" vertical="center" shrinkToFit="1"/>
      <protection locked="0"/>
    </xf>
    <xf numFmtId="0" fontId="19" fillId="0" borderId="55" xfId="0" applyFont="1" applyFill="1" applyBorder="1" applyAlignment="1" applyProtection="1">
      <alignment horizontal="center" vertical="center" wrapText="1"/>
    </xf>
    <xf numFmtId="0" fontId="19" fillId="0" borderId="58" xfId="0" applyFont="1" applyFill="1" applyBorder="1" applyAlignment="1" applyProtection="1">
      <alignment horizontal="center" vertical="center" wrapText="1"/>
    </xf>
    <xf numFmtId="0" fontId="18" fillId="0" borderId="0" xfId="0" applyFont="1" applyAlignment="1" applyProtection="1">
      <alignment horizontal="right" vertical="center"/>
    </xf>
    <xf numFmtId="0" fontId="17" fillId="5" borderId="6" xfId="0" applyFont="1" applyFill="1" applyBorder="1" applyAlignment="1" applyProtection="1">
      <alignment horizontal="center" vertical="center" wrapText="1"/>
      <protection locked="0"/>
    </xf>
    <xf numFmtId="0" fontId="17" fillId="5" borderId="62" xfId="0" applyFont="1" applyFill="1" applyBorder="1" applyAlignment="1" applyProtection="1">
      <alignment horizontal="center" vertical="center" wrapText="1"/>
      <protection locked="0"/>
    </xf>
    <xf numFmtId="0" fontId="17" fillId="5" borderId="65" xfId="0" applyFont="1" applyFill="1" applyBorder="1" applyAlignment="1" applyProtection="1">
      <alignment horizontal="center" vertical="center" wrapText="1"/>
      <protection locked="0"/>
    </xf>
    <xf numFmtId="0" fontId="17" fillId="5" borderId="13" xfId="0" applyFont="1" applyFill="1" applyBorder="1" applyAlignment="1" applyProtection="1">
      <alignment horizontal="center" vertical="center" wrapText="1"/>
      <protection locked="0"/>
    </xf>
    <xf numFmtId="0" fontId="17" fillId="5" borderId="7" xfId="0" applyFont="1" applyFill="1" applyBorder="1" applyAlignment="1" applyProtection="1">
      <alignment horizontal="center" vertical="center" wrapText="1"/>
      <protection locked="0"/>
    </xf>
    <xf numFmtId="0" fontId="19" fillId="0" borderId="66" xfId="0" applyFont="1" applyFill="1" applyBorder="1" applyAlignment="1">
      <alignment vertical="center" wrapText="1"/>
    </xf>
    <xf numFmtId="0" fontId="19" fillId="0" borderId="67" xfId="0" applyFont="1" applyFill="1" applyBorder="1" applyAlignment="1">
      <alignment vertical="center" wrapText="1"/>
    </xf>
    <xf numFmtId="0" fontId="17" fillId="5" borderId="11" xfId="0" applyFont="1" applyFill="1" applyBorder="1" applyAlignment="1" applyProtection="1">
      <alignment horizontal="center" vertical="center" wrapText="1"/>
      <protection locked="0"/>
    </xf>
    <xf numFmtId="0" fontId="17" fillId="5" borderId="0" xfId="0" applyFont="1" applyFill="1" applyBorder="1" applyAlignment="1" applyProtection="1">
      <alignment horizontal="center" vertical="center" wrapText="1"/>
      <protection locked="0"/>
    </xf>
    <xf numFmtId="0" fontId="17" fillId="5" borderId="54" xfId="0" applyFont="1" applyFill="1" applyBorder="1" applyAlignment="1" applyProtection="1">
      <alignment horizontal="center" vertical="center" wrapText="1"/>
      <protection locked="0"/>
    </xf>
    <xf numFmtId="0" fontId="17" fillId="5" borderId="50" xfId="0" applyFont="1" applyFill="1" applyBorder="1" applyAlignment="1" applyProtection="1">
      <alignment horizontal="center" vertical="center" wrapText="1"/>
      <protection locked="0"/>
    </xf>
    <xf numFmtId="0" fontId="17" fillId="5" borderId="53" xfId="0" applyFont="1" applyFill="1" applyBorder="1" applyAlignment="1" applyProtection="1">
      <alignment horizontal="center" vertical="center" wrapText="1"/>
      <protection locked="0"/>
    </xf>
    <xf numFmtId="177" fontId="19" fillId="0" borderId="68" xfId="0" applyNumberFormat="1" applyFont="1" applyFill="1" applyBorder="1" applyAlignment="1">
      <alignment horizontal="left" vertical="center" shrinkToFit="1"/>
    </xf>
    <xf numFmtId="177" fontId="19" fillId="0" borderId="69" xfId="0" applyNumberFormat="1" applyFont="1" applyFill="1" applyBorder="1" applyAlignment="1">
      <alignment horizontal="left" vertical="center" shrinkToFit="1"/>
    </xf>
    <xf numFmtId="0" fontId="19" fillId="0" borderId="68" xfId="0" applyFont="1" applyFill="1" applyBorder="1" applyAlignment="1">
      <alignment horizontal="left" vertical="center" shrinkToFit="1"/>
    </xf>
    <xf numFmtId="0" fontId="19" fillId="0" borderId="69" xfId="0" applyFont="1" applyFill="1" applyBorder="1" applyAlignment="1">
      <alignment horizontal="left" vertical="center" shrinkToFit="1"/>
    </xf>
    <xf numFmtId="0" fontId="17" fillId="0" borderId="26" xfId="0" applyFont="1" applyBorder="1" applyAlignment="1">
      <alignment horizontal="center" vertical="center" wrapText="1"/>
    </xf>
    <xf numFmtId="0" fontId="17" fillId="0" borderId="70" xfId="0" applyFont="1" applyBorder="1" applyAlignment="1">
      <alignment horizontal="center" vertical="center" wrapText="1"/>
    </xf>
    <xf numFmtId="0" fontId="17" fillId="0" borderId="27" xfId="0" applyFont="1" applyBorder="1" applyAlignment="1">
      <alignment horizontal="center" vertical="center" wrapText="1"/>
    </xf>
    <xf numFmtId="0" fontId="17" fillId="5" borderId="26" xfId="0" applyFont="1" applyFill="1" applyBorder="1" applyAlignment="1" applyProtection="1">
      <alignment horizontal="center" vertical="center" wrapText="1"/>
      <protection locked="0"/>
    </xf>
    <xf numFmtId="0" fontId="17" fillId="5" borderId="70" xfId="0" applyFont="1" applyFill="1" applyBorder="1" applyAlignment="1" applyProtection="1">
      <alignment horizontal="center" vertical="center" wrapText="1"/>
      <protection locked="0"/>
    </xf>
    <xf numFmtId="0" fontId="17" fillId="5" borderId="71" xfId="0" applyFont="1" applyFill="1" applyBorder="1" applyAlignment="1" applyProtection="1">
      <alignment horizontal="center" vertical="center" wrapText="1"/>
      <protection locked="0"/>
    </xf>
    <xf numFmtId="0" fontId="17" fillId="5" borderId="28"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6" fillId="0" borderId="43"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16" xfId="0" applyFont="1" applyBorder="1" applyAlignment="1">
      <alignment horizontal="center" vertical="center" wrapText="1"/>
    </xf>
    <xf numFmtId="0" fontId="22" fillId="0" borderId="72" xfId="0" applyFont="1" applyFill="1" applyBorder="1" applyAlignment="1">
      <alignment horizontal="center" vertical="center" wrapText="1"/>
    </xf>
    <xf numFmtId="0" fontId="22" fillId="0" borderId="73" xfId="0" applyFont="1" applyFill="1" applyBorder="1" applyAlignment="1">
      <alignment horizontal="center" vertical="center" wrapText="1"/>
    </xf>
    <xf numFmtId="0" fontId="23" fillId="0" borderId="74" xfId="0" applyFont="1" applyFill="1" applyBorder="1" applyAlignment="1">
      <alignment horizontal="center" vertical="center" wrapText="1"/>
    </xf>
    <xf numFmtId="0" fontId="22" fillId="0" borderId="75" xfId="0" applyFont="1" applyFill="1" applyBorder="1" applyAlignment="1">
      <alignment horizontal="center" vertical="center" wrapText="1"/>
    </xf>
    <xf numFmtId="0" fontId="23" fillId="0" borderId="76" xfId="0" applyFont="1" applyFill="1" applyBorder="1" applyAlignment="1">
      <alignment horizontal="center" vertical="center" wrapText="1"/>
    </xf>
    <xf numFmtId="0" fontId="23" fillId="2" borderId="49" xfId="0" applyFont="1" applyFill="1" applyBorder="1" applyAlignment="1">
      <alignment horizontal="center" vertical="center" wrapText="1"/>
    </xf>
    <xf numFmtId="0" fontId="16" fillId="0" borderId="11"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3" xfId="0" applyFont="1" applyBorder="1" applyAlignment="1">
      <alignment horizontal="center" vertical="center" wrapText="1"/>
    </xf>
    <xf numFmtId="0" fontId="22" fillId="0" borderId="68" xfId="0" applyFont="1" applyFill="1" applyBorder="1" applyAlignment="1">
      <alignment horizontal="center" vertical="center" wrapText="1"/>
    </xf>
    <xf numFmtId="0" fontId="22" fillId="0" borderId="69" xfId="0" applyFont="1" applyFill="1" applyBorder="1" applyAlignment="1">
      <alignment horizontal="center" vertical="center" wrapText="1"/>
    </xf>
    <xf numFmtId="0" fontId="23" fillId="0" borderId="77" xfId="0" applyFont="1" applyFill="1" applyBorder="1" applyAlignment="1">
      <alignment horizontal="center" vertical="center" wrapText="1"/>
    </xf>
    <xf numFmtId="0" fontId="22" fillId="0" borderId="78" xfId="0" applyFont="1" applyFill="1" applyBorder="1" applyAlignment="1">
      <alignment horizontal="center" vertical="center" wrapText="1"/>
    </xf>
    <xf numFmtId="0" fontId="23" fillId="0" borderId="79" xfId="0" applyFont="1" applyFill="1" applyBorder="1" applyAlignment="1">
      <alignment horizontal="center" vertical="center" wrapText="1"/>
    </xf>
    <xf numFmtId="0" fontId="16" fillId="0" borderId="26" xfId="0" applyFont="1" applyBorder="1" applyAlignment="1">
      <alignment horizontal="center" vertical="center" wrapText="1"/>
    </xf>
    <xf numFmtId="0" fontId="16" fillId="0" borderId="70" xfId="0" applyFont="1" applyBorder="1" applyAlignment="1">
      <alignment horizontal="center" vertical="center" wrapText="1"/>
    </xf>
    <xf numFmtId="0" fontId="16" fillId="0" borderId="27" xfId="0" applyFont="1" applyBorder="1" applyAlignment="1">
      <alignment horizontal="center" vertical="center" wrapText="1"/>
    </xf>
    <xf numFmtId="0" fontId="22" fillId="0" borderId="80" xfId="0" applyFont="1" applyFill="1" applyBorder="1" applyAlignment="1">
      <alignment horizontal="center" vertical="center" wrapText="1"/>
    </xf>
    <xf numFmtId="0" fontId="22" fillId="0" borderId="81" xfId="0" applyFont="1" applyFill="1" applyBorder="1" applyAlignment="1">
      <alignment horizontal="center" vertical="center" wrapText="1"/>
    </xf>
    <xf numFmtId="0" fontId="23" fillId="0" borderId="82" xfId="0" applyFont="1" applyFill="1" applyBorder="1" applyAlignment="1">
      <alignment horizontal="center" vertical="center" wrapText="1"/>
    </xf>
    <xf numFmtId="0" fontId="22" fillId="0" borderId="83" xfId="0" applyFont="1" applyFill="1" applyBorder="1" applyAlignment="1">
      <alignment horizontal="center" vertical="center" wrapText="1"/>
    </xf>
    <xf numFmtId="0" fontId="23" fillId="0" borderId="84" xfId="0" applyFont="1" applyFill="1" applyBorder="1" applyAlignment="1">
      <alignment horizontal="center" vertical="center" wrapText="1"/>
    </xf>
    <xf numFmtId="0" fontId="19" fillId="0" borderId="80" xfId="0" applyFont="1" applyFill="1" applyBorder="1" applyAlignment="1">
      <alignment horizontal="left" vertical="center" shrinkToFit="1"/>
    </xf>
    <xf numFmtId="0" fontId="19" fillId="0" borderId="81" xfId="0" applyFont="1" applyFill="1" applyBorder="1" applyAlignment="1">
      <alignment horizontal="left" vertical="center" shrinkToFit="1"/>
    </xf>
    <xf numFmtId="0" fontId="19" fillId="0" borderId="29" xfId="0" applyFont="1" applyFill="1" applyBorder="1" applyAlignment="1" applyProtection="1">
      <alignment horizontal="left" vertical="center" wrapText="1"/>
    </xf>
    <xf numFmtId="0" fontId="19" fillId="0" borderId="30" xfId="0" applyFont="1" applyFill="1" applyBorder="1" applyAlignment="1" applyProtection="1">
      <alignment horizontal="left" vertical="center" wrapText="1"/>
    </xf>
    <xf numFmtId="0" fontId="17" fillId="2" borderId="0" xfId="0" applyFont="1" applyFill="1" applyBorder="1" applyAlignment="1" applyProtection="1">
      <alignment horizontal="right" vertical="center"/>
    </xf>
    <xf numFmtId="0" fontId="17" fillId="0" borderId="43" xfId="0" quotePrefix="1" applyFont="1" applyBorder="1" applyAlignment="1" applyProtection="1">
      <alignment horizontal="center" vertical="center"/>
    </xf>
    <xf numFmtId="0" fontId="17" fillId="0" borderId="45" xfId="0" applyFont="1" applyBorder="1" applyAlignment="1">
      <alignment horizontal="center" vertical="center"/>
    </xf>
    <xf numFmtId="0" fontId="19" fillId="0" borderId="4" xfId="0" applyFont="1" applyBorder="1" applyAlignment="1">
      <alignment horizontal="center" vertical="center"/>
    </xf>
    <xf numFmtId="0" fontId="19" fillId="0" borderId="5" xfId="0" applyNumberFormat="1" applyFont="1" applyFill="1" applyBorder="1" applyAlignment="1">
      <alignment horizontal="center" vertical="center" wrapText="1"/>
    </xf>
    <xf numFmtId="0" fontId="17" fillId="3" borderId="85" xfId="0" applyFont="1" applyFill="1" applyBorder="1" applyAlignment="1" applyProtection="1">
      <alignment horizontal="center" vertical="center" shrinkToFit="1"/>
      <protection locked="0"/>
    </xf>
    <xf numFmtId="177" fontId="17" fillId="0" borderId="86" xfId="0" applyNumberFormat="1" applyFont="1" applyBorder="1" applyAlignment="1">
      <alignment horizontal="center" vertical="center" shrinkToFit="1"/>
    </xf>
    <xf numFmtId="177" fontId="17" fillId="0" borderId="87" xfId="0" applyNumberFormat="1" applyFont="1" applyBorder="1" applyAlignment="1">
      <alignment horizontal="center" vertical="center" shrinkToFit="1"/>
    </xf>
    <xf numFmtId="177" fontId="19" fillId="2" borderId="88" xfId="0" applyNumberFormat="1" applyFont="1" applyFill="1" applyBorder="1" applyAlignment="1" applyProtection="1">
      <alignment horizontal="center" vertical="center" shrinkToFit="1"/>
    </xf>
    <xf numFmtId="177" fontId="19" fillId="2" borderId="89" xfId="0" applyNumberFormat="1" applyFont="1" applyFill="1" applyBorder="1" applyAlignment="1" applyProtection="1">
      <alignment horizontal="center" vertical="center" shrinkToFit="1"/>
    </xf>
    <xf numFmtId="177" fontId="19" fillId="5" borderId="4" xfId="0" applyNumberFormat="1" applyFont="1" applyFill="1" applyBorder="1" applyAlignment="1" applyProtection="1">
      <alignment horizontal="center" vertical="center" shrinkToFit="1"/>
      <protection locked="0"/>
    </xf>
    <xf numFmtId="176" fontId="19" fillId="0" borderId="5" xfId="10" applyNumberFormat="1" applyFont="1" applyFill="1" applyBorder="1" applyAlignment="1">
      <alignment horizontal="center" vertical="center" shrinkToFit="1"/>
    </xf>
    <xf numFmtId="178" fontId="17" fillId="2" borderId="0" xfId="0" applyNumberFormat="1" applyFont="1" applyFill="1" applyBorder="1" applyAlignment="1" applyProtection="1">
      <alignment vertical="center"/>
    </xf>
    <xf numFmtId="0" fontId="17" fillId="0" borderId="11" xfId="0" applyFont="1" applyBorder="1" applyAlignment="1" applyProtection="1">
      <alignment horizontal="center" vertical="center"/>
    </xf>
    <xf numFmtId="0" fontId="17" fillId="0" borderId="51" xfId="0" applyFont="1" applyBorder="1" applyAlignment="1">
      <alignment horizontal="center" vertical="center"/>
    </xf>
    <xf numFmtId="0" fontId="19" fillId="0" borderId="9" xfId="0" applyFont="1" applyBorder="1" applyAlignment="1">
      <alignment horizontal="center" vertical="center"/>
    </xf>
    <xf numFmtId="0" fontId="19" fillId="0" borderId="10" xfId="0" applyNumberFormat="1" applyFont="1" applyFill="1" applyBorder="1" applyAlignment="1">
      <alignment horizontal="center" vertical="center" wrapText="1"/>
    </xf>
    <xf numFmtId="0" fontId="17" fillId="3" borderId="90" xfId="0" applyFont="1" applyFill="1" applyBorder="1" applyAlignment="1" applyProtection="1">
      <alignment horizontal="center" vertical="center" shrinkToFit="1"/>
      <protection locked="0"/>
    </xf>
    <xf numFmtId="177" fontId="17" fillId="0" borderId="91" xfId="0" applyNumberFormat="1" applyFont="1" applyBorder="1" applyAlignment="1">
      <alignment horizontal="center" vertical="center" shrinkToFit="1"/>
    </xf>
    <xf numFmtId="177" fontId="17" fillId="0" borderId="92" xfId="0" applyNumberFormat="1" applyFont="1" applyBorder="1" applyAlignment="1">
      <alignment horizontal="center" vertical="center" shrinkToFit="1"/>
    </xf>
    <xf numFmtId="177" fontId="19" fillId="2" borderId="93" xfId="0" applyNumberFormat="1" applyFont="1" applyFill="1" applyBorder="1" applyAlignment="1" applyProtection="1">
      <alignment horizontal="center" vertical="center" shrinkToFit="1"/>
    </xf>
    <xf numFmtId="177" fontId="19" fillId="2" borderId="32" xfId="0" applyNumberFormat="1" applyFont="1" applyFill="1" applyBorder="1" applyAlignment="1" applyProtection="1">
      <alignment horizontal="center" vertical="center" shrinkToFit="1"/>
    </xf>
    <xf numFmtId="177" fontId="19" fillId="5" borderId="9" xfId="0" applyNumberFormat="1" applyFont="1" applyFill="1" applyBorder="1" applyAlignment="1" applyProtection="1">
      <alignment horizontal="center" vertical="center" shrinkToFit="1"/>
      <protection locked="0"/>
    </xf>
    <xf numFmtId="176" fontId="19" fillId="0" borderId="10" xfId="10" applyNumberFormat="1" applyFont="1" applyFill="1" applyBorder="1" applyAlignment="1">
      <alignment horizontal="center" vertical="center" shrinkToFit="1"/>
    </xf>
    <xf numFmtId="0" fontId="17" fillId="2" borderId="0" xfId="0" applyFont="1" applyFill="1" applyBorder="1" applyAlignment="1" applyProtection="1">
      <alignment horizontal="left" vertical="center"/>
    </xf>
    <xf numFmtId="0" fontId="18" fillId="0" borderId="0" xfId="0" applyFont="1" applyFill="1" applyAlignment="1">
      <alignment horizontal="right" vertical="center"/>
    </xf>
    <xf numFmtId="0" fontId="17" fillId="0" borderId="29" xfId="0" applyFont="1" applyBorder="1" applyAlignment="1">
      <alignment horizontal="center" vertical="center"/>
    </xf>
    <xf numFmtId="0" fontId="19" fillId="0" borderId="24" xfId="0" applyFont="1" applyBorder="1" applyAlignment="1">
      <alignment horizontal="center" vertical="center"/>
    </xf>
    <xf numFmtId="0" fontId="19" fillId="0" borderId="25" xfId="0" applyNumberFormat="1" applyFont="1" applyFill="1" applyBorder="1" applyAlignment="1">
      <alignment horizontal="center" vertical="center" wrapText="1"/>
    </xf>
    <xf numFmtId="0" fontId="17" fillId="3" borderId="94" xfId="0" applyFont="1" applyFill="1" applyBorder="1" applyAlignment="1" applyProtection="1">
      <alignment horizontal="center" vertical="center" shrinkToFit="1"/>
      <protection locked="0"/>
    </xf>
    <xf numFmtId="177" fontId="17" fillId="0" borderId="95" xfId="0" applyNumberFormat="1" applyFont="1" applyBorder="1" applyAlignment="1">
      <alignment horizontal="center" vertical="center" shrinkToFit="1"/>
    </xf>
    <xf numFmtId="177" fontId="17" fillId="0" borderId="96" xfId="0" applyNumberFormat="1" applyFont="1" applyBorder="1" applyAlignment="1">
      <alignment horizontal="center" vertical="center" shrinkToFit="1"/>
    </xf>
    <xf numFmtId="177" fontId="19" fillId="2" borderId="97" xfId="0" applyNumberFormat="1" applyFont="1" applyFill="1" applyBorder="1" applyAlignment="1" applyProtection="1">
      <alignment horizontal="center" vertical="center" shrinkToFit="1"/>
    </xf>
    <xf numFmtId="177" fontId="19" fillId="2" borderId="98" xfId="0" applyNumberFormat="1" applyFont="1" applyFill="1" applyBorder="1" applyAlignment="1" applyProtection="1">
      <alignment horizontal="center" vertical="center" shrinkToFit="1"/>
    </xf>
    <xf numFmtId="177" fontId="19" fillId="5" borderId="24" xfId="0" applyNumberFormat="1" applyFont="1" applyFill="1" applyBorder="1" applyAlignment="1" applyProtection="1">
      <alignment horizontal="center" vertical="center" shrinkToFit="1"/>
      <protection locked="0"/>
    </xf>
    <xf numFmtId="176" fontId="19" fillId="0" borderId="25" xfId="10" applyNumberFormat="1" applyFont="1" applyFill="1" applyBorder="1" applyAlignment="1">
      <alignment horizontal="center" vertical="center" shrinkToFit="1"/>
    </xf>
    <xf numFmtId="0" fontId="18" fillId="5" borderId="0" xfId="0" applyFont="1" applyFill="1" applyAlignment="1" applyProtection="1">
      <alignment horizontal="center" vertical="center"/>
      <protection locked="0"/>
    </xf>
    <xf numFmtId="0" fontId="18" fillId="2" borderId="0" xfId="0" applyFont="1" applyFill="1" applyAlignment="1" applyProtection="1">
      <alignment vertical="center"/>
    </xf>
    <xf numFmtId="0" fontId="18" fillId="0" borderId="0" xfId="0" applyFont="1" applyAlignment="1" applyProtection="1">
      <alignment horizontal="center" vertical="center"/>
    </xf>
    <xf numFmtId="178" fontId="17" fillId="0" borderId="0" xfId="0" applyNumberFormat="1" applyFont="1" applyBorder="1" applyAlignment="1" applyProtection="1">
      <alignment vertical="center"/>
    </xf>
    <xf numFmtId="0" fontId="16" fillId="0" borderId="0" xfId="0" applyFont="1" applyFill="1" applyBorder="1" applyAlignment="1" applyProtection="1">
      <alignment vertical="center"/>
    </xf>
    <xf numFmtId="0" fontId="16" fillId="0" borderId="0" xfId="0" applyFont="1" applyBorder="1" applyAlignment="1" applyProtection="1">
      <alignment horizontal="left" vertical="center"/>
    </xf>
    <xf numFmtId="0" fontId="18" fillId="0" borderId="0" xfId="0" applyFont="1" applyFill="1" applyAlignment="1">
      <alignment horizontal="center" vertical="center"/>
    </xf>
    <xf numFmtId="0" fontId="18" fillId="2" borderId="0" xfId="0" applyFont="1" applyFill="1" applyAlignment="1" applyProtection="1">
      <alignment horizontal="center" vertical="center"/>
    </xf>
    <xf numFmtId="0" fontId="18" fillId="0" borderId="0" xfId="0" applyFont="1" applyBorder="1" applyAlignment="1" applyProtection="1">
      <alignment horizontal="center" vertical="center"/>
    </xf>
    <xf numFmtId="0" fontId="18" fillId="0" borderId="0" xfId="0" applyFont="1" applyBorder="1" applyAlignment="1" applyProtection="1">
      <alignment vertical="center"/>
    </xf>
    <xf numFmtId="0" fontId="17" fillId="0" borderId="0" xfId="0" applyFont="1" applyAlignment="1" applyProtection="1">
      <alignment vertical="center"/>
    </xf>
    <xf numFmtId="0" fontId="19" fillId="0" borderId="63" xfId="0" applyFont="1" applyBorder="1" applyAlignment="1">
      <alignment horizontal="center" vertical="center"/>
    </xf>
    <xf numFmtId="20" fontId="18" fillId="0" borderId="0" xfId="0" applyNumberFormat="1" applyFont="1" applyBorder="1" applyAlignment="1" applyProtection="1">
      <alignment vertical="center"/>
    </xf>
    <xf numFmtId="0" fontId="24" fillId="0" borderId="0" xfId="0" applyFont="1" applyAlignment="1">
      <alignment horizontal="left" vertical="center"/>
    </xf>
    <xf numFmtId="1" fontId="17" fillId="2" borderId="0" xfId="0" applyNumberFormat="1" applyFont="1" applyFill="1" applyBorder="1" applyAlignment="1" applyProtection="1">
      <alignment vertical="center"/>
    </xf>
    <xf numFmtId="38" fontId="17" fillId="2" borderId="0" xfId="10" applyFont="1" applyFill="1" applyBorder="1" applyAlignment="1" applyProtection="1">
      <alignment horizontal="center" vertical="center"/>
    </xf>
    <xf numFmtId="0" fontId="18" fillId="3" borderId="0" xfId="0" applyFont="1" applyFill="1" applyAlignment="1" applyProtection="1">
      <alignment horizontal="center" vertical="center"/>
      <protection locked="0"/>
    </xf>
    <xf numFmtId="0" fontId="18" fillId="4" borderId="0" xfId="0" applyFont="1" applyFill="1" applyAlignment="1" applyProtection="1">
      <alignment horizontal="center" vertical="center"/>
      <protection locked="0"/>
    </xf>
    <xf numFmtId="0" fontId="17" fillId="0" borderId="0" xfId="0" applyFont="1" applyAlignment="1" applyProtection="1">
      <alignment horizontal="center" vertical="center"/>
    </xf>
    <xf numFmtId="0" fontId="19" fillId="0" borderId="0" xfId="0" applyFont="1" applyAlignment="1" applyProtection="1">
      <alignment vertical="center"/>
    </xf>
    <xf numFmtId="0" fontId="19" fillId="0" borderId="0" xfId="0" applyFont="1" applyAlignment="1" applyProtection="1">
      <alignment horizontal="center" vertical="center"/>
    </xf>
    <xf numFmtId="0" fontId="17" fillId="0" borderId="0" xfId="0" applyFont="1" applyAlignment="1" applyProtection="1">
      <alignment horizontal="right" vertical="center"/>
    </xf>
    <xf numFmtId="0" fontId="17" fillId="2" borderId="0" xfId="0" applyFont="1" applyFill="1" applyBorder="1" applyAlignment="1" applyProtection="1">
      <alignment vertical="center"/>
      <protection locked="0"/>
    </xf>
    <xf numFmtId="0" fontId="17" fillId="0" borderId="0" xfId="0" applyFont="1" applyAlignment="1">
      <alignment horizontal="center" vertical="center"/>
    </xf>
    <xf numFmtId="20" fontId="17" fillId="5" borderId="14" xfId="0" applyNumberFormat="1" applyFont="1" applyFill="1" applyBorder="1" applyAlignment="1" applyProtection="1">
      <alignment horizontal="center" vertical="center"/>
      <protection locked="0"/>
    </xf>
    <xf numFmtId="0" fontId="17" fillId="2" borderId="45" xfId="0" applyFont="1" applyFill="1" applyBorder="1" applyAlignment="1">
      <alignment horizontal="center" vertical="center"/>
    </xf>
    <xf numFmtId="0" fontId="17" fillId="0" borderId="0" xfId="0" applyFont="1" applyBorder="1" applyAlignment="1">
      <alignment vertical="center"/>
    </xf>
    <xf numFmtId="20" fontId="17" fillId="5" borderId="51" xfId="0" applyNumberFormat="1" applyFont="1" applyFill="1" applyBorder="1" applyAlignment="1" applyProtection="1">
      <alignment horizontal="center" vertical="center"/>
      <protection locked="0"/>
    </xf>
    <xf numFmtId="0" fontId="17" fillId="2" borderId="51" xfId="0" applyFont="1" applyFill="1" applyBorder="1" applyAlignment="1">
      <alignment horizontal="center" vertical="center"/>
    </xf>
    <xf numFmtId="0" fontId="17" fillId="2" borderId="0" xfId="0" applyFont="1" applyFill="1" applyBorder="1" applyAlignment="1">
      <alignment horizontal="center" vertical="center"/>
    </xf>
    <xf numFmtId="20" fontId="17" fillId="5" borderId="63" xfId="0" applyNumberFormat="1" applyFont="1" applyFill="1" applyBorder="1" applyAlignment="1" applyProtection="1">
      <alignment horizontal="center" vertical="center"/>
      <protection locked="0"/>
    </xf>
    <xf numFmtId="0" fontId="17" fillId="0" borderId="26" xfId="0" applyFont="1" applyBorder="1" applyAlignment="1" applyProtection="1">
      <alignment horizontal="center" vertical="center"/>
    </xf>
    <xf numFmtId="0" fontId="17" fillId="2" borderId="29" xfId="0" applyFont="1" applyFill="1" applyBorder="1" applyAlignment="1">
      <alignment horizontal="center" vertical="center"/>
    </xf>
    <xf numFmtId="0" fontId="17" fillId="5" borderId="14" xfId="0" applyFont="1" applyFill="1" applyBorder="1" applyAlignment="1" applyProtection="1">
      <alignment horizontal="center" vertical="center"/>
      <protection locked="0"/>
    </xf>
    <xf numFmtId="0" fontId="19" fillId="0" borderId="0" xfId="0" applyFont="1" applyAlignment="1">
      <alignment horizontal="right" vertical="center"/>
    </xf>
    <xf numFmtId="0" fontId="17" fillId="0" borderId="0" xfId="0" applyFont="1" applyBorder="1" applyAlignment="1">
      <alignment horizontal="center" vertical="center"/>
    </xf>
    <xf numFmtId="0" fontId="24" fillId="0" borderId="0" xfId="0" applyFont="1" applyAlignment="1">
      <alignment horizontal="right" vertical="center"/>
    </xf>
    <xf numFmtId="0" fontId="25" fillId="2" borderId="43" xfId="0" applyFont="1" applyFill="1" applyBorder="1" applyAlignment="1">
      <alignment horizontal="center" vertical="center" wrapText="1"/>
    </xf>
    <xf numFmtId="0" fontId="25" fillId="2" borderId="47" xfId="0" applyFont="1" applyFill="1" applyBorder="1" applyAlignment="1">
      <alignment horizontal="center" vertical="center" wrapText="1"/>
    </xf>
    <xf numFmtId="0" fontId="25" fillId="2" borderId="16" xfId="0" applyFont="1" applyFill="1" applyBorder="1" applyAlignment="1">
      <alignment horizontal="center" vertical="center" wrapText="1"/>
    </xf>
    <xf numFmtId="1" fontId="17" fillId="2" borderId="99" xfId="0" applyNumberFormat="1" applyFont="1" applyFill="1" applyBorder="1" applyAlignment="1">
      <alignment horizontal="center" vertical="center" wrapText="1"/>
    </xf>
    <xf numFmtId="177" fontId="17" fillId="2" borderId="73" xfId="0" applyNumberFormat="1" applyFont="1" applyFill="1" applyBorder="1" applyAlignment="1">
      <alignment horizontal="center" vertical="center" wrapText="1"/>
    </xf>
    <xf numFmtId="177" fontId="17" fillId="2" borderId="74" xfId="0" applyNumberFormat="1" applyFont="1" applyFill="1" applyBorder="1" applyAlignment="1">
      <alignment horizontal="center" vertical="center" wrapText="1"/>
    </xf>
    <xf numFmtId="1" fontId="17" fillId="2" borderId="100" xfId="0" applyNumberFormat="1" applyFont="1" applyFill="1" applyBorder="1" applyAlignment="1">
      <alignment horizontal="center" vertical="center" wrapText="1"/>
    </xf>
    <xf numFmtId="1" fontId="16" fillId="2" borderId="49" xfId="0" applyNumberFormat="1" applyFont="1" applyFill="1" applyBorder="1" applyAlignment="1">
      <alignment horizontal="center" vertical="center" wrapText="1"/>
    </xf>
    <xf numFmtId="177" fontId="19" fillId="2" borderId="101" xfId="0" applyNumberFormat="1" applyFont="1" applyFill="1" applyBorder="1" applyAlignment="1" applyProtection="1">
      <alignment horizontal="center" vertical="center" wrapText="1"/>
    </xf>
    <xf numFmtId="177" fontId="19" fillId="2" borderId="102" xfId="0" applyNumberFormat="1" applyFont="1" applyFill="1" applyBorder="1" applyAlignment="1" applyProtection="1">
      <alignment horizontal="center" vertical="center" wrapText="1"/>
    </xf>
    <xf numFmtId="177" fontId="19" fillId="2" borderId="103" xfId="0" applyNumberFormat="1" applyFont="1" applyFill="1" applyBorder="1" applyAlignment="1" applyProtection="1">
      <alignment horizontal="center" vertical="center" wrapText="1"/>
    </xf>
    <xf numFmtId="177" fontId="19" fillId="2" borderId="104" xfId="0" applyNumberFormat="1" applyFont="1" applyFill="1" applyBorder="1" applyAlignment="1" applyProtection="1">
      <alignment horizontal="center" vertical="center" wrapText="1"/>
    </xf>
    <xf numFmtId="0" fontId="17" fillId="5" borderId="63" xfId="0" applyFont="1" applyFill="1" applyBorder="1" applyAlignment="1" applyProtection="1">
      <alignment horizontal="center" vertical="center"/>
      <protection locked="0"/>
    </xf>
    <xf numFmtId="0" fontId="25" fillId="2" borderId="55" xfId="0" applyFont="1" applyFill="1" applyBorder="1" applyAlignment="1">
      <alignment horizontal="center" vertical="center" wrapText="1"/>
    </xf>
    <xf numFmtId="0" fontId="25" fillId="2" borderId="56" xfId="0" applyFont="1" applyFill="1" applyBorder="1" applyAlignment="1">
      <alignment horizontal="center" vertical="center" wrapText="1"/>
    </xf>
    <xf numFmtId="0" fontId="25" fillId="2" borderId="57" xfId="0" applyFont="1" applyFill="1" applyBorder="1" applyAlignment="1">
      <alignment horizontal="center" vertical="center" wrapText="1"/>
    </xf>
    <xf numFmtId="1" fontId="17" fillId="2" borderId="105" xfId="0" applyNumberFormat="1" applyFont="1" applyFill="1" applyBorder="1" applyAlignment="1">
      <alignment horizontal="center" vertical="center" wrapText="1"/>
    </xf>
    <xf numFmtId="177" fontId="17" fillId="2" borderId="106" xfId="0" applyNumberFormat="1" applyFont="1" applyFill="1" applyBorder="1" applyAlignment="1">
      <alignment horizontal="center" vertical="center" wrapText="1"/>
    </xf>
    <xf numFmtId="177" fontId="17" fillId="2" borderId="107" xfId="0" applyNumberFormat="1" applyFont="1" applyFill="1" applyBorder="1" applyAlignment="1">
      <alignment horizontal="center" vertical="center" wrapText="1"/>
    </xf>
    <xf numFmtId="1" fontId="17" fillId="2" borderId="108" xfId="0" applyNumberFormat="1" applyFont="1" applyFill="1" applyBorder="1" applyAlignment="1">
      <alignment horizontal="center" vertical="center" wrapText="1"/>
    </xf>
    <xf numFmtId="177" fontId="19" fillId="2" borderId="109" xfId="0" applyNumberFormat="1" applyFont="1" applyFill="1" applyBorder="1" applyAlignment="1" applyProtection="1">
      <alignment horizontal="center" vertical="center" wrapText="1"/>
    </xf>
    <xf numFmtId="177" fontId="19" fillId="2" borderId="110" xfId="0" applyNumberFormat="1" applyFont="1" applyFill="1" applyBorder="1" applyAlignment="1" applyProtection="1">
      <alignment horizontal="center" vertical="center" wrapText="1"/>
    </xf>
    <xf numFmtId="177" fontId="19" fillId="2" borderId="111" xfId="0" applyNumberFormat="1" applyFont="1" applyFill="1" applyBorder="1" applyAlignment="1" applyProtection="1">
      <alignment horizontal="center" vertical="center" wrapText="1"/>
    </xf>
    <xf numFmtId="177" fontId="19" fillId="2" borderId="112" xfId="0" applyNumberFormat="1" applyFont="1" applyFill="1" applyBorder="1" applyAlignment="1" applyProtection="1">
      <alignment horizontal="center" vertical="center" wrapText="1"/>
    </xf>
    <xf numFmtId="0" fontId="17" fillId="0" borderId="0" xfId="0" applyFont="1" applyAlignment="1">
      <alignment horizontal="right" vertical="center"/>
    </xf>
    <xf numFmtId="0" fontId="25" fillId="2" borderId="6" xfId="0" applyFont="1" applyFill="1" applyBorder="1" applyAlignment="1">
      <alignment horizontal="center" vertical="center" wrapText="1"/>
    </xf>
    <xf numFmtId="0" fontId="25" fillId="2" borderId="62" xfId="0" applyFont="1" applyFill="1" applyBorder="1" applyAlignment="1">
      <alignment horizontal="center" vertical="center" wrapText="1"/>
    </xf>
    <xf numFmtId="0" fontId="25" fillId="2" borderId="7" xfId="0" applyFont="1" applyFill="1" applyBorder="1" applyAlignment="1">
      <alignment horizontal="center" vertical="center" wrapText="1"/>
    </xf>
    <xf numFmtId="1" fontId="17" fillId="2" borderId="113" xfId="0" applyNumberFormat="1" applyFont="1" applyFill="1" applyBorder="1" applyAlignment="1">
      <alignment horizontal="center" vertical="center" wrapText="1"/>
    </xf>
    <xf numFmtId="177" fontId="17" fillId="2" borderId="67" xfId="0" applyNumberFormat="1" applyFont="1" applyFill="1" applyBorder="1" applyAlignment="1">
      <alignment horizontal="center" vertical="center" wrapText="1"/>
    </xf>
    <xf numFmtId="177" fontId="17" fillId="2" borderId="114" xfId="0" applyNumberFormat="1" applyFont="1" applyFill="1" applyBorder="1" applyAlignment="1">
      <alignment horizontal="center" vertical="center" wrapText="1"/>
    </xf>
    <xf numFmtId="1" fontId="17" fillId="2" borderId="115" xfId="0" applyNumberFormat="1" applyFont="1" applyFill="1" applyBorder="1" applyAlignment="1">
      <alignment horizontal="center" vertical="center" wrapText="1"/>
    </xf>
    <xf numFmtId="177" fontId="19" fillId="2" borderId="116" xfId="0" applyNumberFormat="1" applyFont="1" applyFill="1" applyBorder="1" applyAlignment="1" applyProtection="1">
      <alignment horizontal="center" vertical="center" wrapText="1"/>
    </xf>
    <xf numFmtId="177" fontId="19" fillId="2" borderId="117" xfId="0" applyNumberFormat="1" applyFont="1" applyFill="1" applyBorder="1" applyAlignment="1" applyProtection="1">
      <alignment horizontal="center" vertical="center" wrapText="1"/>
    </xf>
    <xf numFmtId="0" fontId="17" fillId="2" borderId="0" xfId="0" quotePrefix="1" applyFont="1" applyFill="1" applyBorder="1" applyAlignment="1">
      <alignment vertical="center"/>
    </xf>
    <xf numFmtId="0" fontId="25" fillId="2" borderId="2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27" xfId="0" applyFont="1" applyFill="1" applyBorder="1" applyAlignment="1">
      <alignment horizontal="center" vertical="center" wrapText="1"/>
    </xf>
    <xf numFmtId="1" fontId="17" fillId="2" borderId="118" xfId="0" applyNumberFormat="1" applyFont="1" applyFill="1" applyBorder="1" applyAlignment="1">
      <alignment horizontal="center" vertical="center" wrapText="1"/>
    </xf>
    <xf numFmtId="177" fontId="17" fillId="2" borderId="81" xfId="0" applyNumberFormat="1" applyFont="1" applyFill="1" applyBorder="1" applyAlignment="1">
      <alignment horizontal="center" vertical="center" wrapText="1"/>
    </xf>
    <xf numFmtId="177" fontId="17" fillId="2" borderId="82" xfId="0" applyNumberFormat="1" applyFont="1" applyFill="1" applyBorder="1" applyAlignment="1">
      <alignment horizontal="center" vertical="center" wrapText="1"/>
    </xf>
    <xf numFmtId="1" fontId="17" fillId="2" borderId="119" xfId="0" applyNumberFormat="1" applyFont="1" applyFill="1" applyBorder="1" applyAlignment="1">
      <alignment horizontal="center" vertical="center" wrapText="1"/>
    </xf>
    <xf numFmtId="177" fontId="19" fillId="2" borderId="120" xfId="0" applyNumberFormat="1" applyFont="1" applyFill="1" applyBorder="1" applyAlignment="1" applyProtection="1">
      <alignment horizontal="center" vertical="center" wrapText="1"/>
    </xf>
    <xf numFmtId="177" fontId="19" fillId="2" borderId="121" xfId="0" applyNumberFormat="1" applyFont="1" applyFill="1" applyBorder="1" applyAlignment="1" applyProtection="1">
      <alignment horizontal="center" vertical="center" wrapText="1"/>
    </xf>
    <xf numFmtId="177" fontId="19" fillId="2" borderId="122" xfId="0" applyNumberFormat="1" applyFont="1" applyFill="1" applyBorder="1" applyAlignment="1" applyProtection="1">
      <alignment horizontal="center" vertical="center" wrapText="1"/>
    </xf>
    <xf numFmtId="177" fontId="19" fillId="2" borderId="123" xfId="0" applyNumberFormat="1"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protection locked="0"/>
    </xf>
    <xf numFmtId="0" fontId="17" fillId="2" borderId="14" xfId="0" applyFont="1" applyFill="1" applyBorder="1" applyAlignment="1">
      <alignment horizontal="center" vertical="center"/>
    </xf>
    <xf numFmtId="0" fontId="17" fillId="0" borderId="0" xfId="0" applyFont="1" applyBorder="1" applyAlignment="1">
      <alignment horizontal="right" vertical="center"/>
    </xf>
    <xf numFmtId="0" fontId="18" fillId="0" borderId="0" xfId="0" applyFont="1" applyBorder="1" applyAlignment="1">
      <alignment horizontal="center" vertical="center"/>
    </xf>
    <xf numFmtId="0" fontId="19" fillId="0" borderId="43"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16" xfId="0" applyFont="1" applyBorder="1" applyAlignment="1">
      <alignment horizontal="center" vertical="center" wrapText="1"/>
    </xf>
    <xf numFmtId="0" fontId="17" fillId="5" borderId="43" xfId="0" applyFont="1" applyFill="1" applyBorder="1" applyAlignment="1" applyProtection="1">
      <alignment horizontal="left" vertical="center" wrapText="1"/>
      <protection locked="0"/>
    </xf>
    <xf numFmtId="0" fontId="17" fillId="5" borderId="47" xfId="0" applyFont="1" applyFill="1" applyBorder="1" applyAlignment="1" applyProtection="1">
      <alignment horizontal="left" vertical="center" wrapText="1"/>
      <protection locked="0"/>
    </xf>
    <xf numFmtId="0" fontId="17" fillId="5" borderId="44" xfId="0" applyFont="1" applyFill="1" applyBorder="1" applyAlignment="1" applyProtection="1">
      <alignment horizontal="left" vertical="center" wrapText="1"/>
      <protection locked="0"/>
    </xf>
    <xf numFmtId="0" fontId="17" fillId="5" borderId="48" xfId="0" applyFont="1" applyFill="1" applyBorder="1" applyAlignment="1" applyProtection="1">
      <alignment horizontal="left" vertical="center" wrapText="1"/>
      <protection locked="0"/>
    </xf>
    <xf numFmtId="0" fontId="17" fillId="5" borderId="48" xfId="0" applyFont="1" applyFill="1" applyBorder="1" applyAlignment="1" applyProtection="1">
      <alignment horizontal="center" vertical="center" wrapText="1"/>
      <protection locked="0"/>
    </xf>
    <xf numFmtId="0" fontId="17" fillId="5" borderId="47" xfId="0" applyFont="1" applyFill="1" applyBorder="1" applyAlignment="1" applyProtection="1">
      <alignment horizontal="center" vertical="center" wrapText="1"/>
      <protection locked="0"/>
    </xf>
    <xf numFmtId="0" fontId="17" fillId="5" borderId="44" xfId="0" applyFont="1" applyFill="1" applyBorder="1" applyAlignment="1" applyProtection="1">
      <alignment horizontal="center" vertical="center" wrapText="1"/>
      <protection locked="0"/>
    </xf>
    <xf numFmtId="0" fontId="17" fillId="5" borderId="16" xfId="0" applyFont="1" applyFill="1" applyBorder="1" applyAlignment="1" applyProtection="1">
      <alignment horizontal="center" vertical="center" wrapText="1"/>
      <protection locked="0"/>
    </xf>
    <xf numFmtId="0" fontId="16" fillId="0" borderId="124" xfId="0" applyFont="1" applyBorder="1" applyAlignment="1">
      <alignment horizontal="center" vertical="center" wrapText="1"/>
    </xf>
    <xf numFmtId="0" fontId="16" fillId="0" borderId="125" xfId="0" applyFont="1" applyBorder="1" applyAlignment="1">
      <alignment horizontal="center" vertical="center" wrapText="1"/>
    </xf>
    <xf numFmtId="0" fontId="16" fillId="0" borderId="104" xfId="0" applyFont="1" applyBorder="1" applyAlignment="1">
      <alignment horizontal="center" vertical="center" wrapText="1"/>
    </xf>
    <xf numFmtId="0" fontId="17" fillId="4" borderId="51" xfId="0" applyFont="1" applyFill="1" applyBorder="1" applyAlignment="1" applyProtection="1">
      <alignment horizontal="center" vertical="center"/>
      <protection locked="0"/>
    </xf>
    <xf numFmtId="0" fontId="17" fillId="2" borderId="63" xfId="0" applyFont="1" applyFill="1" applyBorder="1" applyAlignment="1">
      <alignment horizontal="center" vertical="center"/>
    </xf>
    <xf numFmtId="0" fontId="17" fillId="5" borderId="51" xfId="0" applyFont="1" applyFill="1" applyBorder="1" applyAlignment="1" applyProtection="1">
      <alignment horizontal="center" vertical="center"/>
      <protection locked="0"/>
    </xf>
    <xf numFmtId="4" fontId="17" fillId="0" borderId="14" xfId="0" applyNumberFormat="1" applyFont="1" applyBorder="1" applyAlignment="1">
      <alignment horizontal="center" vertical="center"/>
    </xf>
    <xf numFmtId="0" fontId="19" fillId="0" borderId="11"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53" xfId="0" applyFont="1" applyBorder="1" applyAlignment="1">
      <alignment horizontal="center" vertical="center" wrapText="1"/>
    </xf>
    <xf numFmtId="0" fontId="17" fillId="5" borderId="11" xfId="0" applyFont="1" applyFill="1" applyBorder="1" applyAlignment="1" applyProtection="1">
      <alignment horizontal="left" vertical="center" wrapText="1"/>
      <protection locked="0"/>
    </xf>
    <xf numFmtId="0" fontId="17" fillId="5" borderId="0" xfId="0" applyFont="1" applyFill="1" applyBorder="1" applyAlignment="1" applyProtection="1">
      <alignment horizontal="left" vertical="center" wrapText="1"/>
      <protection locked="0"/>
    </xf>
    <xf numFmtId="0" fontId="17" fillId="5" borderId="50" xfId="0" applyFont="1" applyFill="1" applyBorder="1" applyAlignment="1" applyProtection="1">
      <alignment horizontal="left" vertical="center" wrapText="1"/>
      <protection locked="0"/>
    </xf>
    <xf numFmtId="0" fontId="17" fillId="5" borderId="54" xfId="0" applyFont="1" applyFill="1" applyBorder="1" applyAlignment="1" applyProtection="1">
      <alignment horizontal="left" vertical="center" wrapText="1"/>
      <protection locked="0"/>
    </xf>
    <xf numFmtId="0" fontId="16" fillId="0" borderId="126" xfId="0" applyFont="1" applyBorder="1" applyAlignment="1">
      <alignment horizontal="center" vertical="center" wrapText="1"/>
    </xf>
    <xf numFmtId="0" fontId="16" fillId="0" borderId="127" xfId="0" applyFont="1" applyBorder="1" applyAlignment="1">
      <alignment horizontal="center" vertical="center" wrapText="1"/>
    </xf>
    <xf numFmtId="0" fontId="16" fillId="0" borderId="112" xfId="0" applyFont="1" applyBorder="1" applyAlignment="1">
      <alignment horizontal="center" vertical="center" wrapText="1"/>
    </xf>
    <xf numFmtId="4" fontId="17" fillId="0" borderId="63" xfId="0" applyNumberFormat="1" applyFont="1" applyBorder="1" applyAlignment="1">
      <alignment horizontal="center" vertical="center"/>
    </xf>
    <xf numFmtId="0" fontId="17" fillId="4" borderId="63" xfId="0" applyFont="1" applyFill="1" applyBorder="1" applyAlignment="1" applyProtection="1">
      <alignment horizontal="center" vertical="center"/>
      <protection locked="0"/>
    </xf>
    <xf numFmtId="0" fontId="19" fillId="0" borderId="0" xfId="0" applyFont="1" applyAlignment="1"/>
    <xf numFmtId="0" fontId="19" fillId="0" borderId="0" xfId="0" applyFont="1" applyAlignment="1">
      <alignment horizontal="left"/>
    </xf>
    <xf numFmtId="0" fontId="17" fillId="0" borderId="0" xfId="0" applyFont="1" applyBorder="1" applyAlignment="1">
      <alignment horizontal="left" vertical="center"/>
    </xf>
    <xf numFmtId="0" fontId="21" fillId="0" borderId="0" xfId="0" applyFont="1" applyAlignment="1"/>
    <xf numFmtId="0" fontId="16" fillId="0" borderId="0" xfId="0" applyFont="1" applyAlignment="1">
      <alignment horizontal="right" vertical="center"/>
    </xf>
    <xf numFmtId="0" fontId="19" fillId="0" borderId="26" xfId="0" applyFont="1" applyBorder="1" applyAlignment="1">
      <alignment horizontal="center" vertical="center" wrapText="1"/>
    </xf>
    <xf numFmtId="0" fontId="19" fillId="0" borderId="70" xfId="0" applyFont="1" applyBorder="1" applyAlignment="1">
      <alignment horizontal="center" vertical="center" wrapText="1"/>
    </xf>
    <xf numFmtId="0" fontId="19" fillId="0" borderId="27" xfId="0" applyFont="1" applyBorder="1" applyAlignment="1">
      <alignment horizontal="center" vertical="center" wrapText="1"/>
    </xf>
    <xf numFmtId="0" fontId="17" fillId="5" borderId="26" xfId="0" applyFont="1" applyFill="1" applyBorder="1" applyAlignment="1" applyProtection="1">
      <alignment horizontal="left" vertical="center" wrapText="1"/>
      <protection locked="0"/>
    </xf>
    <xf numFmtId="0" fontId="17" fillId="5" borderId="70" xfId="0" applyFont="1" applyFill="1" applyBorder="1" applyAlignment="1" applyProtection="1">
      <alignment horizontal="left" vertical="center" wrapText="1"/>
      <protection locked="0"/>
    </xf>
    <xf numFmtId="0" fontId="17" fillId="5" borderId="28" xfId="0" applyFont="1" applyFill="1" applyBorder="1" applyAlignment="1" applyProtection="1">
      <alignment horizontal="left" vertical="center" wrapText="1"/>
      <protection locked="0"/>
    </xf>
    <xf numFmtId="0" fontId="17" fillId="5" borderId="71" xfId="0" applyFont="1" applyFill="1" applyBorder="1" applyAlignment="1" applyProtection="1">
      <alignment horizontal="left" vertical="center" wrapText="1"/>
      <protection locked="0"/>
    </xf>
    <xf numFmtId="0" fontId="16" fillId="2" borderId="128" xfId="0" applyFont="1" applyFill="1" applyBorder="1" applyAlignment="1">
      <alignment horizontal="center" vertical="center" wrapText="1"/>
    </xf>
    <xf numFmtId="0" fontId="16" fillId="0" borderId="129" xfId="0" applyFont="1" applyBorder="1" applyAlignment="1">
      <alignment horizontal="center" vertical="center" wrapText="1"/>
    </xf>
    <xf numFmtId="0" fontId="16" fillId="0" borderId="130" xfId="0" applyFont="1" applyBorder="1" applyAlignment="1">
      <alignment horizontal="center" vertical="center" wrapText="1"/>
    </xf>
    <xf numFmtId="0" fontId="16" fillId="0" borderId="123" xfId="0" applyFont="1" applyBorder="1" applyAlignment="1">
      <alignment horizontal="center" vertical="center" wrapText="1"/>
    </xf>
    <xf numFmtId="0" fontId="19" fillId="0" borderId="0" xfId="0" applyFont="1" applyFill="1" applyAlignment="1">
      <alignment vertical="center"/>
    </xf>
    <xf numFmtId="0" fontId="19" fillId="0" borderId="0" xfId="0" applyFont="1" applyFill="1" applyBorder="1" applyAlignment="1">
      <alignment vertical="center" wrapText="1"/>
    </xf>
    <xf numFmtId="0" fontId="19" fillId="0" borderId="0" xfId="0" applyFont="1" applyFill="1" applyBorder="1" applyAlignment="1">
      <alignment horizontal="justify" vertical="center" wrapText="1"/>
    </xf>
    <xf numFmtId="0" fontId="17" fillId="0" borderId="131" xfId="0" applyFont="1" applyBorder="1" applyAlignment="1">
      <alignment horizontal="center" vertical="center" shrinkToFit="1"/>
    </xf>
    <xf numFmtId="0" fontId="17" fillId="3" borderId="58" xfId="0" applyFont="1" applyFill="1" applyBorder="1" applyAlignment="1" applyProtection="1">
      <alignment horizontal="center" vertical="center" wrapText="1"/>
      <protection locked="0"/>
    </xf>
    <xf numFmtId="0" fontId="17" fillId="3" borderId="35" xfId="0" applyFont="1" applyFill="1" applyBorder="1" applyAlignment="1" applyProtection="1">
      <alignment horizontal="center" vertical="center" wrapText="1"/>
      <protection locked="0"/>
    </xf>
    <xf numFmtId="0" fontId="17" fillId="3" borderId="13" xfId="0" applyFont="1" applyFill="1" applyBorder="1" applyAlignment="1" applyProtection="1">
      <alignment horizontal="center" vertical="center" shrinkToFit="1"/>
      <protection locked="0"/>
    </xf>
    <xf numFmtId="0" fontId="17" fillId="4" borderId="50" xfId="0" applyFont="1" applyFill="1" applyBorder="1" applyAlignment="1" applyProtection="1">
      <alignment horizontal="center" vertical="center" shrinkToFit="1"/>
      <protection locked="0"/>
    </xf>
    <xf numFmtId="0" fontId="17" fillId="4" borderId="58" xfId="0" applyFont="1" applyFill="1" applyBorder="1" applyAlignment="1" applyProtection="1">
      <alignment horizontal="center" vertical="center" shrinkToFit="1"/>
      <protection locked="0"/>
    </xf>
    <xf numFmtId="0" fontId="22" fillId="0" borderId="132" xfId="0" applyFont="1" applyFill="1" applyBorder="1" applyAlignment="1">
      <alignment horizontal="center" vertical="center" wrapText="1"/>
    </xf>
    <xf numFmtId="0" fontId="22" fillId="0" borderId="133" xfId="0" applyFont="1" applyFill="1" applyBorder="1" applyAlignment="1">
      <alignment horizontal="center" vertical="center" wrapText="1"/>
    </xf>
    <xf numFmtId="0" fontId="22" fillId="0" borderId="134" xfId="0" applyFont="1" applyFill="1" applyBorder="1" applyAlignment="1">
      <alignment horizontal="center" vertical="center" wrapText="1"/>
    </xf>
    <xf numFmtId="177" fontId="17" fillId="3" borderId="85" xfId="0" applyNumberFormat="1" applyFont="1" applyFill="1" applyBorder="1" applyAlignment="1" applyProtection="1">
      <alignment horizontal="center" vertical="center" shrinkToFit="1"/>
      <protection locked="0"/>
    </xf>
    <xf numFmtId="177" fontId="16" fillId="2" borderId="49" xfId="0" applyNumberFormat="1" applyFont="1" applyFill="1" applyBorder="1" applyAlignment="1">
      <alignment horizontal="center" vertical="center" shrinkToFit="1"/>
    </xf>
    <xf numFmtId="177" fontId="19" fillId="2" borderId="135" xfId="0" applyNumberFormat="1" applyFont="1" applyFill="1" applyBorder="1" applyAlignment="1" applyProtection="1">
      <alignment horizontal="center" vertical="center" shrinkToFit="1"/>
    </xf>
    <xf numFmtId="177" fontId="17" fillId="3" borderId="90" xfId="0" applyNumberFormat="1" applyFont="1" applyFill="1" applyBorder="1" applyAlignment="1" applyProtection="1">
      <alignment horizontal="center" vertical="center" shrinkToFit="1"/>
      <protection locked="0"/>
    </xf>
    <xf numFmtId="177" fontId="19" fillId="2" borderId="33" xfId="0" applyNumberFormat="1" applyFont="1" applyFill="1" applyBorder="1" applyAlignment="1" applyProtection="1">
      <alignment horizontal="center" vertical="center" shrinkToFit="1"/>
    </xf>
    <xf numFmtId="177" fontId="17" fillId="3" borderId="94" xfId="0" applyNumberFormat="1" applyFont="1" applyFill="1" applyBorder="1" applyAlignment="1" applyProtection="1">
      <alignment horizontal="center" vertical="center" shrinkToFit="1"/>
      <protection locked="0"/>
    </xf>
    <xf numFmtId="177" fontId="19" fillId="2" borderId="136" xfId="0" applyNumberFormat="1" applyFont="1" applyFill="1" applyBorder="1" applyAlignment="1" applyProtection="1">
      <alignment horizontal="center" vertical="center" shrinkToFit="1"/>
    </xf>
    <xf numFmtId="177" fontId="17" fillId="2" borderId="99" xfId="0" applyNumberFormat="1" applyFont="1" applyFill="1" applyBorder="1" applyAlignment="1">
      <alignment horizontal="center" vertical="center" wrapText="1"/>
    </xf>
    <xf numFmtId="177" fontId="17" fillId="2" borderId="100" xfId="0" applyNumberFormat="1" applyFont="1" applyFill="1" applyBorder="1" applyAlignment="1">
      <alignment horizontal="center" vertical="center" wrapText="1"/>
    </xf>
    <xf numFmtId="177" fontId="17" fillId="2" borderId="137" xfId="0" applyNumberFormat="1" applyFont="1" applyFill="1" applyBorder="1" applyAlignment="1">
      <alignment horizontal="center" vertical="center" wrapText="1"/>
    </xf>
    <xf numFmtId="177" fontId="16" fillId="2" borderId="49" xfId="0" applyNumberFormat="1" applyFont="1" applyFill="1" applyBorder="1" applyAlignment="1">
      <alignment horizontal="center" vertical="center" wrapText="1"/>
    </xf>
    <xf numFmtId="177" fontId="17" fillId="2" borderId="105" xfId="0" applyNumberFormat="1" applyFont="1" applyFill="1" applyBorder="1" applyAlignment="1">
      <alignment horizontal="center" vertical="center" wrapText="1"/>
    </xf>
    <xf numFmtId="177" fontId="17" fillId="2" borderId="108" xfId="0" applyNumberFormat="1" applyFont="1" applyFill="1" applyBorder="1" applyAlignment="1">
      <alignment horizontal="center" vertical="center" wrapText="1"/>
    </xf>
    <xf numFmtId="177" fontId="17" fillId="2" borderId="138" xfId="0" applyNumberFormat="1" applyFont="1" applyFill="1" applyBorder="1" applyAlignment="1">
      <alignment horizontal="center" vertical="center" wrapText="1"/>
    </xf>
    <xf numFmtId="177" fontId="17" fillId="2" borderId="113" xfId="0" applyNumberFormat="1" applyFont="1" applyFill="1" applyBorder="1" applyAlignment="1">
      <alignment horizontal="center" vertical="center" wrapText="1"/>
    </xf>
    <xf numFmtId="177" fontId="17" fillId="2" borderId="115" xfId="0" applyNumberFormat="1" applyFont="1" applyFill="1" applyBorder="1" applyAlignment="1">
      <alignment horizontal="center" vertical="center" wrapText="1"/>
    </xf>
    <xf numFmtId="177" fontId="17" fillId="2" borderId="139" xfId="0" applyNumberFormat="1" applyFont="1" applyFill="1" applyBorder="1" applyAlignment="1">
      <alignment horizontal="center" vertical="center" wrapText="1"/>
    </xf>
    <xf numFmtId="177" fontId="17" fillId="2" borderId="118" xfId="0" applyNumberFormat="1" applyFont="1" applyFill="1" applyBorder="1" applyAlignment="1">
      <alignment horizontal="center" vertical="center" wrapText="1"/>
    </xf>
    <xf numFmtId="177" fontId="17" fillId="2" borderId="119" xfId="0" applyNumberFormat="1" applyFont="1" applyFill="1" applyBorder="1" applyAlignment="1">
      <alignment horizontal="center" vertical="center" wrapText="1"/>
    </xf>
    <xf numFmtId="177" fontId="17" fillId="2" borderId="140" xfId="0" applyNumberFormat="1" applyFont="1" applyFill="1" applyBorder="1" applyAlignment="1">
      <alignment horizontal="center" vertical="center" wrapText="1"/>
    </xf>
    <xf numFmtId="0" fontId="26" fillId="2" borderId="0" xfId="0" applyFont="1" applyFill="1" applyAlignment="1" applyProtection="1">
      <alignment vertical="center"/>
    </xf>
    <xf numFmtId="0" fontId="26" fillId="2" borderId="0" xfId="0" applyFont="1" applyFill="1" applyAlignment="1" applyProtection="1">
      <alignment horizontal="center" vertical="center"/>
    </xf>
    <xf numFmtId="0" fontId="27"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28" fillId="2" borderId="0" xfId="0" applyFont="1" applyFill="1" applyAlignment="1" applyProtection="1">
      <alignment horizontal="left" vertical="center"/>
    </xf>
    <xf numFmtId="0" fontId="26" fillId="5" borderId="9" xfId="0" applyFont="1" applyFill="1" applyBorder="1" applyAlignment="1" applyProtection="1">
      <alignment horizontal="center" vertical="center"/>
      <protection locked="0"/>
    </xf>
    <xf numFmtId="0" fontId="29" fillId="2" borderId="0" xfId="0" applyFont="1" applyFill="1" applyAlignment="1" applyProtection="1">
      <alignment horizontal="left" vertical="center"/>
    </xf>
    <xf numFmtId="0" fontId="28" fillId="2" borderId="0" xfId="0" applyFont="1" applyFill="1" applyAlignment="1" applyProtection="1">
      <alignment vertical="center"/>
    </xf>
    <xf numFmtId="0" fontId="26" fillId="2" borderId="9" xfId="0" applyFont="1" applyFill="1" applyBorder="1" applyAlignment="1" applyProtection="1">
      <alignment horizontal="center" vertical="center"/>
    </xf>
    <xf numFmtId="20" fontId="26" fillId="5" borderId="9" xfId="0" applyNumberFormat="1" applyFont="1" applyFill="1" applyBorder="1" applyAlignment="1" applyProtection="1">
      <alignment horizontal="center" vertical="center"/>
      <protection locked="0"/>
    </xf>
    <xf numFmtId="20" fontId="26" fillId="2" borderId="9" xfId="0" applyNumberFormat="1" applyFont="1" applyFill="1" applyBorder="1" applyAlignment="1" applyProtection="1">
      <alignment horizontal="center" vertical="center"/>
    </xf>
    <xf numFmtId="0" fontId="26" fillId="5" borderId="9" xfId="0" applyFont="1" applyFill="1" applyBorder="1" applyAlignment="1" applyProtection="1">
      <alignment horizontal="left" vertical="center"/>
      <protection locked="0"/>
    </xf>
    <xf numFmtId="0" fontId="30" fillId="2" borderId="0" xfId="4" applyFont="1" applyFill="1" applyAlignment="1">
      <alignment horizontal="left" vertical="top"/>
    </xf>
    <xf numFmtId="0" fontId="4" fillId="2" borderId="0" xfId="4" applyFont="1" applyFill="1" applyBorder="1" applyAlignment="1">
      <alignment horizontal="left" vertical="top"/>
    </xf>
    <xf numFmtId="0" fontId="31" fillId="2" borderId="0" xfId="4" applyFont="1" applyFill="1" applyBorder="1" applyAlignment="1">
      <alignment horizontal="center" vertical="center"/>
    </xf>
    <xf numFmtId="0" fontId="30" fillId="2" borderId="141" xfId="4" applyFont="1" applyFill="1" applyBorder="1" applyAlignment="1">
      <alignment horizontal="center" vertical="top"/>
    </xf>
    <xf numFmtId="0" fontId="30" fillId="2" borderId="142" xfId="4" applyFont="1" applyFill="1" applyBorder="1" applyAlignment="1">
      <alignment horizontal="center" vertical="center"/>
    </xf>
    <xf numFmtId="0" fontId="30" fillId="2" borderId="135" xfId="4" applyFont="1" applyFill="1" applyBorder="1" applyAlignment="1">
      <alignment horizontal="center" vertical="center"/>
    </xf>
    <xf numFmtId="0" fontId="30" fillId="2" borderId="4" xfId="4" applyFont="1" applyFill="1" applyBorder="1" applyAlignment="1">
      <alignment horizontal="center" vertical="top"/>
    </xf>
    <xf numFmtId="0" fontId="30" fillId="2" borderId="45" xfId="4" applyFont="1" applyFill="1" applyBorder="1" applyAlignment="1">
      <alignment horizontal="center" vertical="top"/>
    </xf>
    <xf numFmtId="0" fontId="30" fillId="2" borderId="143" xfId="4" applyFont="1" applyFill="1" applyBorder="1" applyAlignment="1">
      <alignment horizontal="center" vertical="top"/>
    </xf>
    <xf numFmtId="0" fontId="30" fillId="2" borderId="102" xfId="4" applyFont="1" applyFill="1" applyBorder="1" applyAlignment="1">
      <alignment horizontal="center" vertical="top"/>
    </xf>
    <xf numFmtId="0" fontId="30" fillId="2" borderId="144" xfId="4" applyFont="1" applyFill="1" applyBorder="1" applyAlignment="1">
      <alignment horizontal="center" vertical="top"/>
    </xf>
    <xf numFmtId="0" fontId="32" fillId="2" borderId="46" xfId="4" applyFont="1" applyFill="1" applyBorder="1" applyAlignment="1">
      <alignment horizontal="left" vertical="top" wrapText="1"/>
    </xf>
    <xf numFmtId="0" fontId="32" fillId="2" borderId="0" xfId="4" applyFont="1" applyFill="1" applyBorder="1" applyAlignment="1">
      <alignment horizontal="left" vertical="top"/>
    </xf>
    <xf numFmtId="0" fontId="30" fillId="2" borderId="0" xfId="4" applyFont="1" applyFill="1" applyBorder="1" applyAlignment="1">
      <alignment horizontal="center" vertical="top"/>
    </xf>
    <xf numFmtId="0" fontId="30" fillId="2" borderId="17" xfId="4" applyFont="1" applyFill="1" applyBorder="1" applyAlignment="1">
      <alignment horizontal="center" vertical="top"/>
    </xf>
    <xf numFmtId="0" fontId="30" fillId="2" borderId="31" xfId="4" applyFont="1" applyFill="1" applyBorder="1" applyAlignment="1">
      <alignment horizontal="center" vertical="center"/>
    </xf>
    <xf numFmtId="0" fontId="30" fillId="2" borderId="33" xfId="4" applyFont="1" applyFill="1" applyBorder="1" applyAlignment="1">
      <alignment horizontal="center" vertical="center"/>
    </xf>
    <xf numFmtId="0" fontId="30" fillId="2" borderId="9" xfId="4" applyFont="1" applyFill="1" applyBorder="1" applyAlignment="1">
      <alignment horizontal="center" vertical="top"/>
    </xf>
    <xf numFmtId="0" fontId="30" fillId="2" borderId="51" xfId="4" applyFont="1" applyFill="1" applyBorder="1" applyAlignment="1">
      <alignment horizontal="center" vertical="top"/>
    </xf>
    <xf numFmtId="0" fontId="30" fillId="2" borderId="145" xfId="4" applyFont="1" applyFill="1" applyBorder="1" applyAlignment="1">
      <alignment horizontal="center" vertical="top"/>
    </xf>
    <xf numFmtId="0" fontId="30" fillId="2" borderId="146" xfId="4" applyFont="1" applyFill="1" applyBorder="1" applyAlignment="1">
      <alignment horizontal="center" vertical="top"/>
    </xf>
    <xf numFmtId="0" fontId="30" fillId="2" borderId="147" xfId="4" applyFont="1" applyFill="1" applyBorder="1" applyAlignment="1">
      <alignment horizontal="center" vertical="top"/>
    </xf>
    <xf numFmtId="0" fontId="32" fillId="2" borderId="52" xfId="4" applyFont="1" applyFill="1" applyBorder="1" applyAlignment="1">
      <alignment horizontal="left" vertical="top" wrapText="1"/>
    </xf>
    <xf numFmtId="0" fontId="33" fillId="2" borderId="0" xfId="4" applyFont="1" applyFill="1" applyBorder="1" applyAlignment="1">
      <alignment horizontal="left" vertical="top" wrapText="1"/>
    </xf>
    <xf numFmtId="0" fontId="30" fillId="2" borderId="148" xfId="4" applyFont="1" applyFill="1" applyBorder="1" applyAlignment="1">
      <alignment horizontal="center" vertical="top"/>
    </xf>
    <xf numFmtId="0" fontId="30" fillId="2" borderId="149" xfId="4" applyFont="1" applyFill="1" applyBorder="1" applyAlignment="1">
      <alignment horizontal="center" vertical="top"/>
    </xf>
    <xf numFmtId="0" fontId="30" fillId="2" borderId="20" xfId="4" applyFont="1" applyFill="1" applyBorder="1" applyAlignment="1">
      <alignment horizontal="center" vertical="top"/>
    </xf>
    <xf numFmtId="0" fontId="30" fillId="2" borderId="150" xfId="4" applyFont="1" applyFill="1" applyBorder="1" applyAlignment="1">
      <alignment horizontal="center" vertical="top"/>
    </xf>
    <xf numFmtId="0" fontId="30" fillId="2" borderId="110" xfId="4" applyFont="1" applyFill="1" applyBorder="1" applyAlignment="1">
      <alignment horizontal="center" vertical="top"/>
    </xf>
    <xf numFmtId="0" fontId="30" fillId="2" borderId="151" xfId="4" applyFont="1" applyFill="1" applyBorder="1" applyAlignment="1">
      <alignment horizontal="center" vertical="top"/>
    </xf>
    <xf numFmtId="0" fontId="30" fillId="2" borderId="18" xfId="4" applyFont="1" applyFill="1" applyBorder="1" applyAlignment="1">
      <alignment horizontal="center" vertical="top"/>
    </xf>
    <xf numFmtId="0" fontId="30" fillId="2" borderId="31" xfId="4" applyFont="1" applyFill="1" applyBorder="1" applyAlignment="1">
      <alignment horizontal="center" vertical="top"/>
    </xf>
    <xf numFmtId="0" fontId="30" fillId="2" borderId="32" xfId="4" applyFont="1" applyFill="1" applyBorder="1" applyAlignment="1">
      <alignment horizontal="center" vertical="top"/>
    </xf>
    <xf numFmtId="0" fontId="30" fillId="2" borderId="33" xfId="4" applyFont="1" applyFill="1" applyBorder="1" applyAlignment="1">
      <alignment horizontal="center" vertical="top"/>
    </xf>
    <xf numFmtId="0" fontId="30" fillId="2" borderId="65" xfId="4" applyFont="1" applyFill="1" applyBorder="1" applyAlignment="1">
      <alignment horizontal="center" vertical="center"/>
    </xf>
    <xf numFmtId="0" fontId="30" fillId="2" borderId="13" xfId="4" applyFont="1" applyFill="1" applyBorder="1" applyAlignment="1">
      <alignment horizontal="center" vertical="center"/>
    </xf>
    <xf numFmtId="0" fontId="30" fillId="2" borderId="54" xfId="4" applyFont="1" applyFill="1" applyBorder="1" applyAlignment="1">
      <alignment horizontal="center" vertical="center"/>
    </xf>
    <xf numFmtId="0" fontId="30" fillId="2" borderId="50" xfId="4" applyFont="1" applyFill="1" applyBorder="1" applyAlignment="1">
      <alignment horizontal="center" vertical="center"/>
    </xf>
    <xf numFmtId="0" fontId="30" fillId="2" borderId="59" xfId="4" applyFont="1" applyFill="1" applyBorder="1" applyAlignment="1">
      <alignment horizontal="center" vertical="center"/>
    </xf>
    <xf numFmtId="0" fontId="30" fillId="2" borderId="58" xfId="4" applyFont="1" applyFill="1" applyBorder="1" applyAlignment="1">
      <alignment horizontal="center" vertical="center"/>
    </xf>
    <xf numFmtId="0" fontId="30" fillId="2" borderId="65" xfId="4" applyFont="1" applyFill="1" applyBorder="1" applyAlignment="1">
      <alignment horizontal="center" vertical="top"/>
    </xf>
    <xf numFmtId="0" fontId="30" fillId="2" borderId="13" xfId="4" applyFont="1" applyFill="1" applyBorder="1" applyAlignment="1">
      <alignment horizontal="center" vertical="top"/>
    </xf>
    <xf numFmtId="0" fontId="30" fillId="2" borderId="152" xfId="4" applyFont="1" applyFill="1" applyBorder="1" applyAlignment="1">
      <alignment horizontal="center" vertical="top"/>
    </xf>
    <xf numFmtId="0" fontId="30" fillId="2" borderId="71" xfId="4" applyFont="1" applyFill="1" applyBorder="1" applyAlignment="1">
      <alignment horizontal="center" vertical="center"/>
    </xf>
    <xf numFmtId="0" fontId="30" fillId="2" borderId="28" xfId="4" applyFont="1" applyFill="1" applyBorder="1" applyAlignment="1">
      <alignment horizontal="center" vertical="center"/>
    </xf>
    <xf numFmtId="0" fontId="30" fillId="2" borderId="24" xfId="4" applyFont="1" applyFill="1" applyBorder="1" applyAlignment="1">
      <alignment horizontal="center" vertical="top"/>
    </xf>
    <xf numFmtId="0" fontId="30" fillId="2" borderId="153" xfId="4" applyFont="1" applyFill="1" applyBorder="1" applyAlignment="1">
      <alignment horizontal="center" vertical="top"/>
    </xf>
    <xf numFmtId="0" fontId="30" fillId="2" borderId="98" xfId="4" applyFont="1" applyFill="1" applyBorder="1" applyAlignment="1">
      <alignment horizontal="center" vertical="top"/>
    </xf>
    <xf numFmtId="0" fontId="30" fillId="2" borderId="136" xfId="4" applyFont="1" applyFill="1" applyBorder="1" applyAlignment="1">
      <alignment horizontal="center" vertical="top"/>
    </xf>
    <xf numFmtId="0" fontId="32" fillId="2" borderId="30" xfId="4" applyFont="1" applyFill="1" applyBorder="1" applyAlignment="1">
      <alignment horizontal="left" vertical="top" wrapText="1"/>
    </xf>
    <xf numFmtId="0" fontId="4" fillId="0" borderId="9" xfId="9" applyBorder="1" applyAlignment="1">
      <alignment horizontal="center" vertical="center"/>
    </xf>
    <xf numFmtId="0" fontId="4" fillId="0" borderId="43" xfId="9" applyBorder="1" applyAlignment="1">
      <alignment vertical="center"/>
    </xf>
    <xf numFmtId="0" fontId="4" fillId="0" borderId="47" xfId="9" applyBorder="1" applyAlignment="1">
      <alignment vertical="center"/>
    </xf>
    <xf numFmtId="0" fontId="4" fillId="0" borderId="16" xfId="9" applyBorder="1" applyAlignment="1">
      <alignment vertical="center"/>
    </xf>
    <xf numFmtId="0" fontId="4" fillId="0" borderId="0" xfId="9" applyAlignment="1">
      <alignment horizontal="right" vertical="center"/>
    </xf>
    <xf numFmtId="0" fontId="4" fillId="0" borderId="11" xfId="9" applyBorder="1" applyAlignment="1">
      <alignment vertical="center"/>
    </xf>
    <xf numFmtId="0" fontId="4" fillId="0" borderId="34" xfId="9" applyBorder="1" applyAlignment="1">
      <alignment vertical="center"/>
    </xf>
    <xf numFmtId="0" fontId="4" fillId="0" borderId="35" xfId="9" applyBorder="1" applyAlignment="1">
      <alignment vertical="center"/>
    </xf>
    <xf numFmtId="0" fontId="4" fillId="0" borderId="62" xfId="9" applyBorder="1" applyAlignment="1">
      <alignment vertical="center"/>
    </xf>
    <xf numFmtId="0" fontId="4" fillId="0" borderId="13" xfId="9" applyBorder="1" applyAlignment="1">
      <alignment vertical="center"/>
    </xf>
    <xf numFmtId="0" fontId="4" fillId="0" borderId="53" xfId="9" applyBorder="1" applyAlignment="1">
      <alignment vertical="center"/>
    </xf>
    <xf numFmtId="0" fontId="4" fillId="0" borderId="65" xfId="9" applyBorder="1" applyAlignment="1">
      <alignment vertical="center"/>
    </xf>
    <xf numFmtId="0" fontId="4" fillId="0" borderId="56" xfId="9" applyBorder="1" applyAlignment="1">
      <alignment vertical="center"/>
    </xf>
    <xf numFmtId="0" fontId="4" fillId="0" borderId="58" xfId="9" applyBorder="1" applyAlignment="1">
      <alignment vertical="center"/>
    </xf>
    <xf numFmtId="0" fontId="4" fillId="0" borderId="8" xfId="9" applyBorder="1" applyAlignment="1">
      <alignment vertical="center"/>
    </xf>
    <xf numFmtId="0" fontId="4" fillId="0" borderId="0" xfId="9" applyBorder="1" applyAlignment="1">
      <alignment vertical="center"/>
    </xf>
    <xf numFmtId="0" fontId="4" fillId="0" borderId="54" xfId="9" applyBorder="1" applyAlignment="1">
      <alignment vertical="center"/>
    </xf>
    <xf numFmtId="0" fontId="4" fillId="0" borderId="50" xfId="9" applyBorder="1" applyAlignment="1">
      <alignment vertical="center"/>
    </xf>
    <xf numFmtId="0" fontId="4" fillId="0" borderId="65" xfId="9" applyBorder="1" applyAlignment="1">
      <alignment horizontal="center" vertical="center"/>
    </xf>
    <xf numFmtId="0" fontId="4" fillId="0" borderId="13" xfId="9" applyBorder="1" applyAlignment="1">
      <alignment horizontal="center" vertical="center"/>
    </xf>
    <xf numFmtId="0" fontId="4" fillId="0" borderId="59" xfId="9" applyBorder="1" applyAlignment="1">
      <alignment vertical="center"/>
    </xf>
    <xf numFmtId="0" fontId="4" fillId="0" borderId="59" xfId="9" applyBorder="1" applyAlignment="1">
      <alignment horizontal="center" vertical="center"/>
    </xf>
    <xf numFmtId="0" fontId="4" fillId="0" borderId="58" xfId="9" applyBorder="1" applyAlignment="1">
      <alignment horizontal="center" vertical="center"/>
    </xf>
    <xf numFmtId="0" fontId="4" fillId="0" borderId="62" xfId="9" applyBorder="1" applyAlignment="1">
      <alignment horizontal="center" vertical="center"/>
    </xf>
    <xf numFmtId="0" fontId="4" fillId="0" borderId="54" xfId="9" applyBorder="1" applyAlignment="1">
      <alignment horizontal="center" vertical="center"/>
    </xf>
    <xf numFmtId="0" fontId="4" fillId="0" borderId="0" xfId="9" applyBorder="1" applyAlignment="1">
      <alignment horizontal="center" vertical="center"/>
    </xf>
    <xf numFmtId="0" fontId="4" fillId="0" borderId="50" xfId="9" applyBorder="1" applyAlignment="1">
      <alignment horizontal="center" vertical="center"/>
    </xf>
    <xf numFmtId="0" fontId="4" fillId="0" borderId="56" xfId="9" applyBorder="1" applyAlignment="1">
      <alignment horizontal="center" vertical="center"/>
    </xf>
    <xf numFmtId="0" fontId="4" fillId="0" borderId="26" xfId="9" applyBorder="1" applyAlignment="1">
      <alignment vertical="center"/>
    </xf>
    <xf numFmtId="0" fontId="4" fillId="0" borderId="70" xfId="9" applyBorder="1" applyAlignment="1">
      <alignment vertical="center"/>
    </xf>
    <xf numFmtId="0" fontId="4" fillId="0" borderId="27" xfId="9" applyBorder="1" applyAlignment="1">
      <alignment vertical="center"/>
    </xf>
    <xf numFmtId="0" fontId="34" fillId="2" borderId="0" xfId="5" applyFont="1" applyFill="1" applyAlignment="1">
      <alignment horizontal="left" vertical="top"/>
    </xf>
    <xf numFmtId="0" fontId="34" fillId="2" borderId="0" xfId="5" applyFont="1" applyFill="1" applyBorder="1" applyAlignment="1">
      <alignment horizontal="left" vertical="center"/>
    </xf>
    <xf numFmtId="0" fontId="4" fillId="2" borderId="0" xfId="5" applyFont="1" applyFill="1" applyBorder="1" applyAlignment="1">
      <alignment horizontal="left" vertical="center"/>
    </xf>
    <xf numFmtId="0" fontId="35" fillId="2" borderId="0" xfId="5" applyFont="1" applyFill="1" applyBorder="1" applyAlignment="1">
      <alignment horizontal="left" vertical="center"/>
    </xf>
    <xf numFmtId="0" fontId="30" fillId="6" borderId="15" xfId="5" applyFont="1" applyFill="1" applyBorder="1" applyAlignment="1">
      <alignment horizontal="center" vertical="center" shrinkToFit="1"/>
    </xf>
    <xf numFmtId="0" fontId="34" fillId="2" borderId="45" xfId="5" applyFont="1" applyFill="1" applyBorder="1" applyAlignment="1">
      <alignment horizontal="center" vertical="center" shrinkToFit="1"/>
    </xf>
    <xf numFmtId="0" fontId="34" fillId="2" borderId="46" xfId="5" applyFont="1" applyFill="1" applyBorder="1" applyAlignment="1">
      <alignment horizontal="center" vertical="center" shrinkToFit="1"/>
    </xf>
    <xf numFmtId="0" fontId="36" fillId="2" borderId="0" xfId="5" applyFont="1" applyFill="1" applyBorder="1" applyAlignment="1">
      <alignment horizontal="left" vertical="top"/>
    </xf>
    <xf numFmtId="0" fontId="30" fillId="6" borderId="19" xfId="5" applyFont="1" applyFill="1" applyBorder="1" applyAlignment="1">
      <alignment horizontal="center" vertical="center" shrinkToFit="1"/>
    </xf>
    <xf numFmtId="0" fontId="34" fillId="2" borderId="63" xfId="5" applyFont="1" applyFill="1" applyBorder="1" applyAlignment="1">
      <alignment horizontal="center" vertical="center" shrinkToFit="1"/>
    </xf>
    <xf numFmtId="0" fontId="34" fillId="2" borderId="64" xfId="5" applyFont="1" applyFill="1" applyBorder="1" applyAlignment="1">
      <alignment horizontal="center" vertical="center" shrinkToFit="1"/>
    </xf>
    <xf numFmtId="0" fontId="30" fillId="6" borderId="19" xfId="5" applyFont="1" applyFill="1" applyBorder="1" applyAlignment="1">
      <alignment horizontal="center" vertical="center"/>
    </xf>
    <xf numFmtId="0" fontId="34" fillId="2" borderId="14" xfId="5" applyFont="1" applyFill="1" applyBorder="1" applyAlignment="1">
      <alignment horizontal="left" vertical="top" wrapText="1"/>
    </xf>
    <xf numFmtId="0" fontId="34" fillId="2" borderId="12" xfId="5" applyFont="1" applyFill="1" applyBorder="1" applyAlignment="1">
      <alignment horizontal="left" vertical="top" wrapText="1"/>
    </xf>
    <xf numFmtId="0" fontId="37" fillId="2" borderId="0" xfId="5" applyFont="1" applyFill="1" applyBorder="1" applyAlignment="1">
      <alignment horizontal="left" vertical="top" wrapText="1"/>
    </xf>
    <xf numFmtId="0" fontId="34" fillId="2" borderId="51" xfId="5" applyFont="1" applyFill="1" applyBorder="1" applyAlignment="1">
      <alignment horizontal="left" vertical="top" wrapText="1"/>
    </xf>
    <xf numFmtId="0" fontId="34" fillId="2" borderId="52" xfId="5" applyFont="1" applyFill="1" applyBorder="1" applyAlignment="1">
      <alignment horizontal="left" vertical="top" wrapText="1"/>
    </xf>
    <xf numFmtId="0" fontId="34" fillId="2" borderId="63" xfId="5" applyFont="1" applyFill="1" applyBorder="1" applyAlignment="1">
      <alignment horizontal="left" vertical="top" wrapText="1"/>
    </xf>
    <xf numFmtId="0" fontId="34" fillId="2" borderId="64" xfId="5" applyFont="1" applyFill="1" applyBorder="1" applyAlignment="1">
      <alignment horizontal="left" vertical="top" wrapText="1"/>
    </xf>
    <xf numFmtId="0" fontId="34" fillId="2" borderId="0" xfId="5" applyFont="1" applyFill="1" applyBorder="1" applyAlignment="1">
      <alignment horizontal="right" vertical="center"/>
    </xf>
    <xf numFmtId="0" fontId="34" fillId="2" borderId="0" xfId="5" applyFont="1" applyFill="1" applyBorder="1" applyAlignment="1">
      <alignment horizontal="center" vertical="center"/>
    </xf>
    <xf numFmtId="0" fontId="30" fillId="6" borderId="21" xfId="5" applyFont="1" applyFill="1" applyBorder="1" applyAlignment="1">
      <alignment horizontal="center" vertical="center"/>
    </xf>
    <xf numFmtId="0" fontId="34" fillId="2" borderId="29" xfId="5" applyFont="1" applyFill="1" applyBorder="1" applyAlignment="1">
      <alignment horizontal="left" vertical="top" wrapText="1"/>
    </xf>
    <xf numFmtId="0" fontId="34" fillId="2" borderId="30" xfId="5" applyFont="1" applyFill="1" applyBorder="1" applyAlignment="1">
      <alignment horizontal="left" vertical="top" wrapText="1"/>
    </xf>
    <xf numFmtId="0" fontId="30" fillId="2" borderId="0" xfId="6" applyFont="1" applyFill="1" applyBorder="1" applyAlignment="1">
      <alignment horizontal="left" vertical="top"/>
    </xf>
    <xf numFmtId="0" fontId="35" fillId="2" borderId="0" xfId="6" applyFont="1" applyFill="1" applyBorder="1" applyAlignment="1">
      <alignment horizontal="center" vertical="center"/>
    </xf>
    <xf numFmtId="0" fontId="4" fillId="2" borderId="154" xfId="6" applyFont="1" applyFill="1" applyBorder="1" applyAlignment="1">
      <alignment horizontal="left" vertical="center" wrapText="1"/>
    </xf>
    <xf numFmtId="0" fontId="4" fillId="2" borderId="155" xfId="6" applyFont="1" applyFill="1" applyBorder="1" applyAlignment="1">
      <alignment horizontal="left" vertical="center" wrapText="1"/>
    </xf>
    <xf numFmtId="0" fontId="4" fillId="2" borderId="0" xfId="6" applyFont="1" applyFill="1" applyBorder="1" applyAlignment="1">
      <alignment horizontal="left" vertical="center" wrapText="1"/>
    </xf>
    <xf numFmtId="0" fontId="4" fillId="2" borderId="15" xfId="6" applyFont="1" applyFill="1" applyBorder="1" applyAlignment="1">
      <alignment horizontal="center" vertical="center" wrapText="1"/>
    </xf>
    <xf numFmtId="0" fontId="4" fillId="2" borderId="48" xfId="6" applyFont="1" applyFill="1" applyBorder="1" applyAlignment="1">
      <alignment horizontal="left" vertical="center" wrapText="1"/>
    </xf>
    <xf numFmtId="0" fontId="4" fillId="2" borderId="47" xfId="6" applyFont="1" applyFill="1" applyBorder="1" applyAlignment="1">
      <alignment horizontal="left" vertical="top" wrapText="1"/>
    </xf>
    <xf numFmtId="0" fontId="4" fillId="2" borderId="47" xfId="6" applyFont="1" applyFill="1" applyBorder="1" applyAlignment="1">
      <alignment horizontal="left" vertical="center" wrapText="1"/>
    </xf>
    <xf numFmtId="0" fontId="4" fillId="2" borderId="47" xfId="6" applyFont="1" applyFill="1" applyBorder="1" applyAlignment="1">
      <alignment horizontal="center" vertical="top" wrapText="1"/>
    </xf>
    <xf numFmtId="0" fontId="4" fillId="2" borderId="16" xfId="6" applyFont="1" applyFill="1" applyBorder="1" applyAlignment="1">
      <alignment horizontal="center" vertical="top" wrapText="1"/>
    </xf>
    <xf numFmtId="0" fontId="4" fillId="2" borderId="0" xfId="6" applyFont="1" applyFill="1" applyBorder="1" applyAlignment="1">
      <alignment horizontal="left" vertical="top" wrapText="1"/>
    </xf>
    <xf numFmtId="0" fontId="30" fillId="2" borderId="156" xfId="6" applyFont="1" applyFill="1" applyBorder="1" applyAlignment="1">
      <alignment horizontal="left" vertical="center" wrapText="1"/>
    </xf>
    <xf numFmtId="0" fontId="30" fillId="2" borderId="157" xfId="6" applyFont="1" applyFill="1" applyBorder="1" applyAlignment="1">
      <alignment horizontal="left" vertical="center" wrapText="1"/>
    </xf>
    <xf numFmtId="0" fontId="30" fillId="2" borderId="0" xfId="6" applyFont="1" applyFill="1" applyBorder="1" applyAlignment="1">
      <alignment horizontal="left" vertical="center" wrapText="1"/>
    </xf>
    <xf numFmtId="0" fontId="4" fillId="2" borderId="21" xfId="6" applyFont="1" applyFill="1" applyBorder="1" applyAlignment="1">
      <alignment horizontal="center" vertical="center" wrapText="1"/>
    </xf>
    <xf numFmtId="0" fontId="4" fillId="2" borderId="71" xfId="6" applyFont="1" applyFill="1" applyBorder="1" applyAlignment="1">
      <alignment horizontal="left" vertical="center" wrapText="1"/>
    </xf>
    <xf numFmtId="0" fontId="4" fillId="2" borderId="70" xfId="6" applyFont="1" applyFill="1" applyBorder="1" applyAlignment="1">
      <alignment horizontal="left" vertical="top" wrapText="1"/>
    </xf>
    <xf numFmtId="0" fontId="4" fillId="2" borderId="70" xfId="6" applyFont="1" applyFill="1" applyBorder="1" applyAlignment="1">
      <alignment horizontal="left" vertical="center" wrapText="1"/>
    </xf>
    <xf numFmtId="0" fontId="4" fillId="2" borderId="70" xfId="6" applyFont="1" applyFill="1" applyBorder="1" applyAlignment="1">
      <alignment horizontal="center" vertical="top" wrapText="1"/>
    </xf>
    <xf numFmtId="0" fontId="4" fillId="2" borderId="27" xfId="6" applyFont="1" applyFill="1" applyBorder="1" applyAlignment="1">
      <alignment horizontal="center" vertical="top" wrapText="1"/>
    </xf>
    <xf numFmtId="0" fontId="37" fillId="2" borderId="0" xfId="7" applyFont="1" applyFill="1" applyAlignment="1">
      <alignment horizontal="left" vertical="top"/>
    </xf>
    <xf numFmtId="0" fontId="37" fillId="2" borderId="0" xfId="7" applyFont="1" applyFill="1" applyBorder="1" applyAlignment="1">
      <alignment horizontal="left"/>
    </xf>
    <xf numFmtId="0" fontId="37" fillId="2" borderId="0" xfId="7" applyFont="1" applyFill="1" applyBorder="1" applyAlignment="1">
      <alignment horizontal="left" vertical="top"/>
    </xf>
    <xf numFmtId="0" fontId="38" fillId="2" borderId="0" xfId="7" applyFont="1" applyFill="1" applyBorder="1" applyAlignment="1">
      <alignment horizontal="center" vertical="center"/>
    </xf>
    <xf numFmtId="0" fontId="36" fillId="2" borderId="0" xfId="7" applyFont="1" applyFill="1" applyBorder="1" applyAlignment="1">
      <alignment vertical="center"/>
    </xf>
    <xf numFmtId="0" fontId="36" fillId="2" borderId="0" xfId="7" applyFont="1" applyFill="1" applyBorder="1" applyAlignment="1">
      <alignment horizontal="center" vertical="center"/>
    </xf>
    <xf numFmtId="0" fontId="36" fillId="2" borderId="0" xfId="7" applyFont="1" applyFill="1" applyBorder="1" applyAlignment="1">
      <alignment horizontal="left" vertical="center"/>
    </xf>
    <xf numFmtId="0" fontId="35" fillId="2" borderId="0" xfId="7" applyFont="1" applyFill="1" applyBorder="1" applyAlignment="1">
      <alignment horizontal="right"/>
    </xf>
    <xf numFmtId="0" fontId="35" fillId="2" borderId="0" xfId="7" applyFont="1" applyFill="1" applyBorder="1" applyAlignment="1">
      <alignment horizontal="right" vertical="top"/>
    </xf>
    <xf numFmtId="0" fontId="36" fillId="2" borderId="0" xfId="7" applyFont="1" applyFill="1" applyBorder="1" applyAlignment="1">
      <alignment horizontal="center" vertical="top"/>
    </xf>
    <xf numFmtId="0" fontId="32" fillId="2" borderId="0" xfId="7" applyFont="1" applyFill="1" applyBorder="1" applyAlignment="1">
      <alignment vertical="top"/>
    </xf>
    <xf numFmtId="0" fontId="37" fillId="2" borderId="9" xfId="7" applyFont="1" applyFill="1" applyBorder="1" applyAlignment="1">
      <alignment horizontal="center" vertical="center"/>
    </xf>
    <xf numFmtId="0" fontId="32" fillId="2" borderId="0" xfId="7" applyFont="1" applyFill="1" applyBorder="1" applyAlignment="1">
      <alignment vertical="top" wrapText="1"/>
    </xf>
    <xf numFmtId="0" fontId="37" fillId="2" borderId="14" xfId="7" applyFont="1" applyFill="1" applyBorder="1" applyAlignment="1">
      <alignment horizontal="left" vertical="center"/>
    </xf>
    <xf numFmtId="0" fontId="37" fillId="2" borderId="51" xfId="7" applyFont="1" applyFill="1" applyBorder="1" applyAlignment="1">
      <alignment horizontal="left" vertical="center"/>
    </xf>
    <xf numFmtId="0" fontId="34" fillId="2" borderId="0" xfId="7" applyFont="1" applyFill="1" applyBorder="1" applyAlignment="1"/>
    <xf numFmtId="0" fontId="37" fillId="2" borderId="50" xfId="7" applyFont="1" applyFill="1" applyBorder="1" applyAlignment="1"/>
    <xf numFmtId="0" fontId="34" fillId="2" borderId="54" xfId="7" applyFont="1" applyFill="1" applyBorder="1" applyAlignment="1">
      <alignment horizontal="left"/>
    </xf>
    <xf numFmtId="0" fontId="37" fillId="2" borderId="50" xfId="7" applyFont="1" applyFill="1" applyBorder="1" applyAlignment="1">
      <alignment horizontal="center"/>
    </xf>
    <xf numFmtId="0" fontId="34" fillId="2" borderId="50" xfId="7" applyFont="1" applyFill="1" applyBorder="1" applyAlignment="1">
      <alignment horizontal="left" vertical="center"/>
    </xf>
    <xf numFmtId="0" fontId="34" fillId="2" borderId="54" xfId="7" applyFont="1" applyFill="1" applyBorder="1" applyAlignment="1">
      <alignment horizontal="center" vertical="center"/>
    </xf>
    <xf numFmtId="0" fontId="34" fillId="2" borderId="50" xfId="7" applyFont="1" applyFill="1" applyBorder="1" applyAlignment="1">
      <alignment horizontal="center" vertical="center"/>
    </xf>
    <xf numFmtId="0" fontId="36" fillId="2" borderId="0" xfId="7" applyFont="1" applyFill="1" applyBorder="1" applyAlignment="1">
      <alignment horizontal="right" vertical="center"/>
    </xf>
    <xf numFmtId="0" fontId="37" fillId="2" borderId="63" xfId="7" applyFont="1" applyFill="1" applyBorder="1" applyAlignment="1">
      <alignment horizontal="left" vertical="center"/>
    </xf>
    <xf numFmtId="0" fontId="1" fillId="0" borderId="0" xfId="1"/>
    <xf numFmtId="0" fontId="39" fillId="0" borderId="0" xfId="1" applyFont="1" applyAlignment="1">
      <alignment wrapText="1"/>
    </xf>
    <xf numFmtId="0" fontId="39" fillId="0" borderId="65" xfId="1" applyFont="1" applyBorder="1" applyAlignment="1">
      <alignment vertical="top"/>
    </xf>
    <xf numFmtId="0" fontId="39" fillId="0" borderId="62" xfId="1" applyFont="1" applyBorder="1" applyAlignment="1">
      <alignment vertical="top"/>
    </xf>
    <xf numFmtId="0" fontId="39" fillId="0" borderId="13" xfId="1" applyFont="1" applyBorder="1" applyAlignment="1">
      <alignment vertical="top"/>
    </xf>
    <xf numFmtId="0" fontId="39" fillId="0" borderId="0" xfId="1" applyFont="1"/>
    <xf numFmtId="0" fontId="39" fillId="0" borderId="59" xfId="1" applyFont="1" applyBorder="1" applyAlignment="1">
      <alignment vertical="top" wrapText="1"/>
    </xf>
    <xf numFmtId="0" fontId="39" fillId="0" borderId="56" xfId="1" applyFont="1" applyBorder="1" applyAlignment="1">
      <alignment vertical="top" wrapText="1"/>
    </xf>
    <xf numFmtId="0" fontId="39" fillId="0" borderId="58" xfId="1" applyFont="1" applyBorder="1" applyAlignment="1">
      <alignment vertical="top" wrapText="1"/>
    </xf>
    <xf numFmtId="0" fontId="40" fillId="2" borderId="0" xfId="8" applyFont="1" applyFill="1" applyAlignment="1">
      <alignment vertical="center"/>
    </xf>
    <xf numFmtId="0" fontId="41" fillId="2" borderId="0" xfId="8" applyFont="1" applyFill="1" applyAlignment="1">
      <alignment horizontal="center" vertical="center"/>
    </xf>
    <xf numFmtId="0" fontId="40" fillId="2" borderId="158" xfId="8" applyFont="1" applyFill="1" applyBorder="1" applyAlignment="1">
      <alignment horizontal="center" vertical="center"/>
    </xf>
    <xf numFmtId="0" fontId="40" fillId="2" borderId="159" xfId="8" applyFont="1" applyFill="1" applyBorder="1" applyAlignment="1">
      <alignment horizontal="center" vertical="center"/>
    </xf>
    <xf numFmtId="0" fontId="42" fillId="2" borderId="160" xfId="8" applyFont="1" applyFill="1" applyBorder="1" applyAlignment="1">
      <alignment horizontal="left" vertical="center"/>
    </xf>
    <xf numFmtId="0" fontId="43" fillId="2" borderId="161" xfId="8" applyFont="1" applyFill="1" applyBorder="1" applyAlignment="1">
      <alignment horizontal="left" vertical="center"/>
    </xf>
    <xf numFmtId="0" fontId="40" fillId="2" borderId="0" xfId="8" applyFont="1" applyFill="1" applyBorder="1" applyAlignment="1">
      <alignment vertical="center"/>
    </xf>
    <xf numFmtId="0" fontId="4" fillId="2" borderId="0" xfId="8" applyFont="1" applyFill="1" applyAlignment="1">
      <alignment vertical="center"/>
    </xf>
    <xf numFmtId="0" fontId="40" fillId="2" borderId="34" xfId="8" applyFont="1" applyFill="1" applyBorder="1" applyAlignment="1">
      <alignment horizontal="center" vertical="center"/>
    </xf>
    <xf numFmtId="0" fontId="40" fillId="2" borderId="8" xfId="8" applyFont="1" applyFill="1" applyBorder="1" applyAlignment="1">
      <alignment horizontal="center" vertical="center"/>
    </xf>
    <xf numFmtId="0" fontId="42" fillId="2" borderId="34" xfId="8" applyFont="1" applyFill="1" applyBorder="1" applyAlignment="1">
      <alignment horizontal="left" vertical="center"/>
    </xf>
    <xf numFmtId="0" fontId="42" fillId="2" borderId="8" xfId="8" applyFont="1" applyFill="1" applyBorder="1" applyAlignment="1">
      <alignment horizontal="left" vertical="center"/>
    </xf>
    <xf numFmtId="0" fontId="16" fillId="2" borderId="0" xfId="0" applyFont="1" applyFill="1" applyAlignment="1" applyProtection="1">
      <alignment vertical="center"/>
    </xf>
    <xf numFmtId="0" fontId="17" fillId="0" borderId="36" xfId="0" applyFont="1" applyBorder="1" applyAlignment="1" applyProtection="1">
      <alignment horizontal="center" vertical="center"/>
    </xf>
    <xf numFmtId="0" fontId="17" fillId="0" borderId="37" xfId="0" applyFont="1" applyBorder="1" applyAlignment="1" applyProtection="1">
      <alignment horizontal="center" vertical="center"/>
    </xf>
    <xf numFmtId="0" fontId="17" fillId="0" borderId="38" xfId="0" applyFont="1" applyBorder="1" applyAlignment="1" applyProtection="1">
      <alignment horizontal="center" vertical="center"/>
    </xf>
    <xf numFmtId="0" fontId="17" fillId="0" borderId="39" xfId="0" applyFont="1" applyBorder="1" applyAlignment="1" applyProtection="1">
      <alignment horizontal="center" vertical="center"/>
    </xf>
    <xf numFmtId="0" fontId="17" fillId="0" borderId="40" xfId="0" applyFont="1" applyBorder="1" applyAlignment="1" applyProtection="1">
      <alignment horizontal="center" vertical="center"/>
    </xf>
    <xf numFmtId="0" fontId="17" fillId="0" borderId="41" xfId="0" applyFont="1" applyBorder="1" applyAlignment="1" applyProtection="1">
      <alignment horizontal="center" vertical="center"/>
    </xf>
    <xf numFmtId="0" fontId="16" fillId="2" borderId="42" xfId="0" applyFont="1" applyFill="1" applyBorder="1" applyAlignment="1" applyProtection="1">
      <alignment vertical="center"/>
    </xf>
    <xf numFmtId="0" fontId="17" fillId="0" borderId="0" xfId="0" applyFont="1" applyAlignment="1" applyProtection="1">
      <alignment horizontal="left" vertical="center"/>
    </xf>
    <xf numFmtId="0" fontId="17" fillId="0" borderId="43" xfId="0" applyFont="1" applyBorder="1" applyAlignment="1" applyProtection="1">
      <alignment horizontal="center" vertical="center" wrapText="1"/>
    </xf>
    <xf numFmtId="0" fontId="17" fillId="0" borderId="47" xfId="0" applyFont="1" applyBorder="1" applyAlignment="1" applyProtection="1">
      <alignment horizontal="center" vertical="center" wrapText="1"/>
    </xf>
    <xf numFmtId="0" fontId="17" fillId="0" borderId="16" xfId="0" applyFont="1" applyBorder="1" applyAlignment="1" applyProtection="1">
      <alignment horizontal="center" vertical="center" wrapText="1"/>
    </xf>
    <xf numFmtId="0" fontId="20" fillId="2" borderId="49" xfId="0" applyFont="1" applyFill="1" applyBorder="1" applyAlignment="1" applyProtection="1">
      <alignment horizontal="center" vertical="center"/>
    </xf>
    <xf numFmtId="0" fontId="21" fillId="0" borderId="0" xfId="0" applyFont="1" applyAlignment="1" applyProtection="1">
      <alignment vertical="center"/>
    </xf>
    <xf numFmtId="0" fontId="16" fillId="0" borderId="0" xfId="0" applyFont="1" applyFill="1" applyAlignment="1" applyProtection="1">
      <alignment vertical="center" textRotation="90"/>
    </xf>
    <xf numFmtId="0" fontId="17" fillId="0" borderId="11"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7" fillId="0" borderId="53" xfId="0" applyFont="1" applyBorder="1" applyAlignment="1" applyProtection="1">
      <alignment horizontal="center" vertical="center" wrapText="1"/>
    </xf>
    <xf numFmtId="0" fontId="17" fillId="0" borderId="55" xfId="0" applyFont="1" applyBorder="1" applyAlignment="1" applyProtection="1">
      <alignment horizontal="center" vertical="center" wrapText="1"/>
    </xf>
    <xf numFmtId="0" fontId="17" fillId="0" borderId="56" xfId="0" applyFont="1" applyBorder="1" applyAlignment="1" applyProtection="1">
      <alignment horizontal="center" vertical="center" wrapText="1"/>
    </xf>
    <xf numFmtId="0" fontId="17" fillId="0" borderId="57" xfId="0" applyFont="1" applyBorder="1" applyAlignment="1" applyProtection="1">
      <alignment horizontal="center" vertical="center" wrapText="1"/>
    </xf>
    <xf numFmtId="0" fontId="16" fillId="2" borderId="49" xfId="0" applyFont="1" applyFill="1" applyBorder="1" applyAlignment="1" applyProtection="1">
      <alignment horizontal="center" vertical="center" wrapText="1"/>
    </xf>
    <xf numFmtId="0" fontId="16" fillId="0" borderId="60" xfId="0" applyFont="1" applyBorder="1" applyAlignment="1" applyProtection="1">
      <alignment horizontal="center" vertical="center" wrapText="1"/>
    </xf>
    <xf numFmtId="0" fontId="16" fillId="0" borderId="35" xfId="0" applyFont="1" applyBorder="1" applyAlignment="1" applyProtection="1">
      <alignment horizontal="center" vertical="center" wrapText="1"/>
    </xf>
    <xf numFmtId="0" fontId="16" fillId="0" borderId="61" xfId="0" applyFont="1" applyBorder="1" applyAlignment="1" applyProtection="1">
      <alignment horizontal="center" vertical="center" wrapText="1"/>
    </xf>
    <xf numFmtId="0" fontId="16" fillId="0" borderId="0" xfId="0" applyFont="1" applyAlignment="1" applyProtection="1">
      <alignment vertical="center" shrinkToFit="1"/>
    </xf>
    <xf numFmtId="0" fontId="17" fillId="0" borderId="6" xfId="0" applyFont="1" applyBorder="1" applyAlignment="1" applyProtection="1">
      <alignment horizontal="center" vertical="center" wrapText="1"/>
    </xf>
    <xf numFmtId="0" fontId="17" fillId="0" borderId="62" xfId="0" applyFont="1" applyBorder="1" applyAlignment="1" applyProtection="1">
      <alignment horizontal="center" vertical="center" wrapText="1"/>
    </xf>
    <xf numFmtId="0" fontId="17" fillId="0" borderId="7" xfId="0" applyFont="1" applyBorder="1" applyAlignment="1" applyProtection="1">
      <alignment horizontal="center" vertical="center" wrapText="1"/>
    </xf>
    <xf numFmtId="0" fontId="16" fillId="2" borderId="49" xfId="0" applyFont="1" applyFill="1" applyBorder="1" applyAlignment="1" applyProtection="1">
      <alignment horizontal="center" vertical="center" shrinkToFit="1"/>
    </xf>
    <xf numFmtId="0" fontId="22" fillId="0" borderId="0" xfId="0" applyFont="1" applyAlignment="1" applyProtection="1">
      <alignment vertical="center" shrinkToFit="1"/>
    </xf>
    <xf numFmtId="0" fontId="16" fillId="0" borderId="0" xfId="0" applyFont="1" applyFill="1" applyAlignment="1" applyProtection="1">
      <alignment vertical="center" wrapText="1"/>
    </xf>
    <xf numFmtId="0" fontId="17" fillId="0" borderId="26" xfId="0" applyFont="1" applyBorder="1" applyAlignment="1" applyProtection="1">
      <alignment horizontal="center" vertical="center" wrapText="1"/>
    </xf>
    <xf numFmtId="0" fontId="17" fillId="0" borderId="70" xfId="0" applyFont="1" applyBorder="1" applyAlignment="1" applyProtection="1">
      <alignment horizontal="center" vertical="center" wrapText="1"/>
    </xf>
    <xf numFmtId="0" fontId="17" fillId="0" borderId="27" xfId="0" applyFont="1" applyBorder="1" applyAlignment="1" applyProtection="1">
      <alignment horizontal="center" vertical="center" wrapText="1"/>
    </xf>
    <xf numFmtId="0" fontId="16" fillId="0" borderId="43" xfId="0" applyFont="1" applyBorder="1" applyAlignment="1" applyProtection="1">
      <alignment horizontal="center" vertical="center" wrapText="1"/>
    </xf>
    <xf numFmtId="0" fontId="16" fillId="0" borderId="47" xfId="0" applyFont="1" applyBorder="1" applyAlignment="1" applyProtection="1">
      <alignment horizontal="center" vertical="center" wrapText="1"/>
    </xf>
    <xf numFmtId="0" fontId="16" fillId="0" borderId="16" xfId="0" applyFont="1" applyBorder="1" applyAlignment="1" applyProtection="1">
      <alignment horizontal="center" vertical="center" wrapText="1"/>
    </xf>
    <xf numFmtId="0" fontId="22" fillId="0" borderId="72" xfId="0" applyFont="1" applyFill="1" applyBorder="1" applyAlignment="1" applyProtection="1">
      <alignment horizontal="center" vertical="center" wrapText="1"/>
    </xf>
    <xf numFmtId="0" fontId="22" fillId="0" borderId="73" xfId="0" applyFont="1" applyFill="1" applyBorder="1" applyAlignment="1" applyProtection="1">
      <alignment horizontal="center" vertical="center" wrapText="1"/>
    </xf>
    <xf numFmtId="0" fontId="23" fillId="0" borderId="74" xfId="0" applyFont="1" applyFill="1" applyBorder="1" applyAlignment="1" applyProtection="1">
      <alignment horizontal="center" vertical="center" wrapText="1"/>
    </xf>
    <xf numFmtId="0" fontId="22" fillId="0" borderId="75" xfId="0" applyFont="1" applyFill="1" applyBorder="1" applyAlignment="1" applyProtection="1">
      <alignment horizontal="center" vertical="center" wrapText="1"/>
    </xf>
    <xf numFmtId="0" fontId="23" fillId="0" borderId="76" xfId="0" applyFont="1" applyFill="1" applyBorder="1" applyAlignment="1" applyProtection="1">
      <alignment horizontal="center" vertical="center" wrapText="1"/>
    </xf>
    <xf numFmtId="0" fontId="23" fillId="2" borderId="49" xfId="0" applyFont="1" applyFill="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53" xfId="0" applyFont="1" applyBorder="1" applyAlignment="1" applyProtection="1">
      <alignment horizontal="center" vertical="center" wrapText="1"/>
    </xf>
    <xf numFmtId="0" fontId="22" fillId="0" borderId="68" xfId="0" applyFont="1" applyFill="1" applyBorder="1" applyAlignment="1" applyProtection="1">
      <alignment horizontal="center" vertical="center" wrapText="1"/>
    </xf>
    <xf numFmtId="0" fontId="22" fillId="0" borderId="69" xfId="0" applyFont="1" applyFill="1" applyBorder="1" applyAlignment="1" applyProtection="1">
      <alignment horizontal="center" vertical="center" wrapText="1"/>
    </xf>
    <xf numFmtId="0" fontId="23" fillId="0" borderId="77" xfId="0" applyFont="1" applyFill="1" applyBorder="1" applyAlignment="1" applyProtection="1">
      <alignment horizontal="center" vertical="center" wrapText="1"/>
    </xf>
    <xf numFmtId="0" fontId="22" fillId="0" borderId="78" xfId="0" applyFont="1" applyFill="1" applyBorder="1" applyAlignment="1" applyProtection="1">
      <alignment horizontal="center" vertical="center" wrapText="1"/>
    </xf>
    <xf numFmtId="0" fontId="23" fillId="0" borderId="79" xfId="0" applyFont="1" applyFill="1" applyBorder="1" applyAlignment="1" applyProtection="1">
      <alignment horizontal="center" vertical="center" wrapText="1"/>
    </xf>
    <xf numFmtId="0" fontId="16" fillId="0" borderId="26" xfId="0" applyFont="1" applyBorder="1" applyAlignment="1" applyProtection="1">
      <alignment horizontal="center" vertical="center" wrapText="1"/>
    </xf>
    <xf numFmtId="0" fontId="16" fillId="0" borderId="70"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2" fillId="0" borderId="80" xfId="0" applyFont="1" applyFill="1" applyBorder="1" applyAlignment="1" applyProtection="1">
      <alignment horizontal="center" vertical="center" wrapText="1"/>
    </xf>
    <xf numFmtId="0" fontId="22" fillId="0" borderId="81" xfId="0" applyFont="1" applyFill="1" applyBorder="1" applyAlignment="1" applyProtection="1">
      <alignment horizontal="center" vertical="center" wrapText="1"/>
    </xf>
    <xf numFmtId="0" fontId="23" fillId="0" borderId="82" xfId="0" applyFont="1" applyFill="1" applyBorder="1" applyAlignment="1" applyProtection="1">
      <alignment horizontal="center" vertical="center" wrapText="1"/>
    </xf>
    <xf numFmtId="0" fontId="22" fillId="0" borderId="83" xfId="0" applyFont="1" applyFill="1" applyBorder="1" applyAlignment="1" applyProtection="1">
      <alignment horizontal="center" vertical="center" wrapText="1"/>
    </xf>
    <xf numFmtId="0" fontId="23" fillId="0" borderId="84" xfId="0" applyFont="1" applyFill="1" applyBorder="1" applyAlignment="1" applyProtection="1">
      <alignment horizontal="center" vertical="center" wrapText="1"/>
    </xf>
    <xf numFmtId="0" fontId="17" fillId="0" borderId="45" xfId="0" applyFont="1" applyBorder="1" applyAlignment="1" applyProtection="1">
      <alignment horizontal="center" vertical="center"/>
    </xf>
    <xf numFmtId="0" fontId="19" fillId="0" borderId="4" xfId="0" applyFont="1" applyBorder="1" applyAlignment="1" applyProtection="1">
      <alignment horizontal="center" vertical="center"/>
    </xf>
    <xf numFmtId="0" fontId="19" fillId="0" borderId="5" xfId="0" applyNumberFormat="1" applyFont="1" applyFill="1" applyBorder="1" applyAlignment="1" applyProtection="1">
      <alignment horizontal="center" vertical="center" wrapText="1"/>
    </xf>
    <xf numFmtId="177" fontId="17" fillId="0" borderId="86" xfId="0" applyNumberFormat="1" applyFont="1" applyBorder="1" applyAlignment="1" applyProtection="1">
      <alignment horizontal="center" vertical="center" shrinkToFit="1"/>
    </xf>
    <xf numFmtId="177" fontId="17" fillId="0" borderId="87" xfId="0" applyNumberFormat="1" applyFont="1" applyBorder="1" applyAlignment="1" applyProtection="1">
      <alignment horizontal="center" vertical="center" shrinkToFit="1"/>
    </xf>
    <xf numFmtId="0" fontId="17" fillId="0" borderId="51" xfId="0" applyFont="1" applyBorder="1" applyAlignment="1" applyProtection="1">
      <alignment horizontal="center" vertical="center"/>
    </xf>
    <xf numFmtId="0" fontId="19" fillId="0" borderId="9" xfId="0" applyFont="1" applyBorder="1" applyAlignment="1" applyProtection="1">
      <alignment horizontal="center" vertical="center"/>
    </xf>
    <xf numFmtId="0" fontId="19" fillId="0" borderId="10" xfId="0" applyNumberFormat="1" applyFont="1" applyFill="1" applyBorder="1" applyAlignment="1" applyProtection="1">
      <alignment horizontal="center" vertical="center" wrapText="1"/>
    </xf>
    <xf numFmtId="177" fontId="17" fillId="0" borderId="91" xfId="0" applyNumberFormat="1" applyFont="1" applyBorder="1" applyAlignment="1" applyProtection="1">
      <alignment horizontal="center" vertical="center" shrinkToFit="1"/>
    </xf>
    <xf numFmtId="177" fontId="17" fillId="0" borderId="92" xfId="0" applyNumberFormat="1" applyFont="1" applyBorder="1" applyAlignment="1" applyProtection="1">
      <alignment horizontal="center" vertical="center" shrinkToFit="1"/>
    </xf>
    <xf numFmtId="0" fontId="17" fillId="0" borderId="29" xfId="0" applyFont="1" applyBorder="1" applyAlignment="1" applyProtection="1">
      <alignment horizontal="center" vertical="center"/>
    </xf>
    <xf numFmtId="0" fontId="19" fillId="0" borderId="24" xfId="0" applyFont="1" applyBorder="1" applyAlignment="1" applyProtection="1">
      <alignment horizontal="center" vertical="center"/>
    </xf>
    <xf numFmtId="0" fontId="19" fillId="0" borderId="25" xfId="0" applyNumberFormat="1" applyFont="1" applyFill="1" applyBorder="1" applyAlignment="1" applyProtection="1">
      <alignment horizontal="center" vertical="center" wrapText="1"/>
    </xf>
    <xf numFmtId="177" fontId="17" fillId="0" borderId="95" xfId="0" applyNumberFormat="1" applyFont="1" applyBorder="1" applyAlignment="1" applyProtection="1">
      <alignment horizontal="center" vertical="center" shrinkToFit="1"/>
    </xf>
    <xf numFmtId="177" fontId="17" fillId="0" borderId="96" xfId="0" applyNumberFormat="1" applyFont="1" applyBorder="1" applyAlignment="1" applyProtection="1">
      <alignment horizontal="center" vertical="center" shrinkToFit="1"/>
    </xf>
    <xf numFmtId="0" fontId="19" fillId="0" borderId="63" xfId="0" applyFont="1" applyBorder="1" applyAlignment="1" applyProtection="1">
      <alignment horizontal="center" vertical="center"/>
    </xf>
    <xf numFmtId="0" fontId="24" fillId="0" borderId="0" xfId="0" applyFont="1" applyAlignment="1" applyProtection="1">
      <alignment horizontal="left" vertical="center"/>
    </xf>
    <xf numFmtId="0" fontId="17" fillId="2" borderId="45" xfId="0" applyFont="1" applyFill="1" applyBorder="1" applyAlignment="1" applyProtection="1">
      <alignment horizontal="center" vertical="center"/>
    </xf>
    <xf numFmtId="0" fontId="17" fillId="2" borderId="51" xfId="0" applyFont="1" applyFill="1" applyBorder="1" applyAlignment="1" applyProtection="1">
      <alignment horizontal="center" vertical="center"/>
    </xf>
    <xf numFmtId="0" fontId="17" fillId="2" borderId="29" xfId="0" applyFont="1" applyFill="1" applyBorder="1" applyAlignment="1" applyProtection="1">
      <alignment horizontal="center" vertical="center"/>
    </xf>
    <xf numFmtId="0" fontId="19" fillId="0" borderId="0" xfId="0" applyFont="1" applyAlignment="1" applyProtection="1">
      <alignment horizontal="right" vertical="center"/>
    </xf>
    <xf numFmtId="0" fontId="24" fillId="0" borderId="0" xfId="0" applyFont="1" applyAlignment="1" applyProtection="1">
      <alignment horizontal="right" vertical="center"/>
    </xf>
    <xf numFmtId="0" fontId="25" fillId="2" borderId="43" xfId="0" applyFont="1" applyFill="1" applyBorder="1" applyAlignment="1" applyProtection="1">
      <alignment horizontal="center" vertical="center" wrapText="1"/>
    </xf>
    <xf numFmtId="0" fontId="25" fillId="2" borderId="47" xfId="0" applyFont="1" applyFill="1" applyBorder="1" applyAlignment="1" applyProtection="1">
      <alignment horizontal="center" vertical="center" wrapText="1"/>
    </xf>
    <xf numFmtId="0" fontId="25" fillId="2" borderId="16" xfId="0" applyFont="1" applyFill="1" applyBorder="1" applyAlignment="1" applyProtection="1">
      <alignment horizontal="center" vertical="center" wrapText="1"/>
    </xf>
    <xf numFmtId="1" fontId="17" fillId="2" borderId="99" xfId="0" applyNumberFormat="1" applyFont="1" applyFill="1" applyBorder="1" applyAlignment="1" applyProtection="1">
      <alignment horizontal="center" vertical="center" wrapText="1"/>
    </xf>
    <xf numFmtId="177" fontId="17" fillId="2" borderId="73" xfId="0" applyNumberFormat="1" applyFont="1" applyFill="1" applyBorder="1" applyAlignment="1" applyProtection="1">
      <alignment horizontal="center" vertical="center" wrapText="1"/>
    </xf>
    <xf numFmtId="177" fontId="17" fillId="2" borderId="74" xfId="0" applyNumberFormat="1" applyFont="1" applyFill="1" applyBorder="1" applyAlignment="1" applyProtection="1">
      <alignment horizontal="center" vertical="center" wrapText="1"/>
    </xf>
    <xf numFmtId="1" fontId="17" fillId="2" borderId="100" xfId="0" applyNumberFormat="1" applyFont="1" applyFill="1" applyBorder="1" applyAlignment="1" applyProtection="1">
      <alignment horizontal="center" vertical="center" wrapText="1"/>
    </xf>
    <xf numFmtId="1" fontId="16" fillId="2" borderId="49" xfId="0" applyNumberFormat="1" applyFont="1" applyFill="1" applyBorder="1" applyAlignment="1" applyProtection="1">
      <alignment horizontal="center" vertical="center" wrapText="1"/>
    </xf>
    <xf numFmtId="0" fontId="25" fillId="2" borderId="55" xfId="0" applyFont="1" applyFill="1" applyBorder="1" applyAlignment="1" applyProtection="1">
      <alignment horizontal="center" vertical="center" wrapText="1"/>
    </xf>
    <xf numFmtId="0" fontId="25" fillId="2" borderId="56" xfId="0" applyFont="1" applyFill="1" applyBorder="1" applyAlignment="1" applyProtection="1">
      <alignment horizontal="center" vertical="center" wrapText="1"/>
    </xf>
    <xf numFmtId="0" fontId="25" fillId="2" borderId="57" xfId="0" applyFont="1" applyFill="1" applyBorder="1" applyAlignment="1" applyProtection="1">
      <alignment horizontal="center" vertical="center" wrapText="1"/>
    </xf>
    <xf numFmtId="1" fontId="17" fillId="2" borderId="105" xfId="0" applyNumberFormat="1" applyFont="1" applyFill="1" applyBorder="1" applyAlignment="1" applyProtection="1">
      <alignment horizontal="center" vertical="center" wrapText="1"/>
    </xf>
    <xf numFmtId="177" fontId="17" fillId="2" borderId="106" xfId="0" applyNumberFormat="1" applyFont="1" applyFill="1" applyBorder="1" applyAlignment="1" applyProtection="1">
      <alignment horizontal="center" vertical="center" wrapText="1"/>
    </xf>
    <xf numFmtId="177" fontId="17" fillId="2" borderId="107" xfId="0" applyNumberFormat="1" applyFont="1" applyFill="1" applyBorder="1" applyAlignment="1" applyProtection="1">
      <alignment horizontal="center" vertical="center" wrapText="1"/>
    </xf>
    <xf numFmtId="1" fontId="17" fillId="2" borderId="108" xfId="0" applyNumberFormat="1" applyFont="1" applyFill="1" applyBorder="1" applyAlignment="1" applyProtection="1">
      <alignment horizontal="center" vertical="center" wrapText="1"/>
    </xf>
    <xf numFmtId="0" fontId="25" fillId="2" borderId="6" xfId="0" applyFont="1" applyFill="1" applyBorder="1" applyAlignment="1" applyProtection="1">
      <alignment horizontal="center" vertical="center" wrapText="1"/>
    </xf>
    <xf numFmtId="0" fontId="25" fillId="2" borderId="62" xfId="0" applyFont="1" applyFill="1" applyBorder="1" applyAlignment="1" applyProtection="1">
      <alignment horizontal="center" vertical="center" wrapText="1"/>
    </xf>
    <xf numFmtId="0" fontId="25" fillId="2" borderId="7" xfId="0" applyFont="1" applyFill="1" applyBorder="1" applyAlignment="1" applyProtection="1">
      <alignment horizontal="center" vertical="center" wrapText="1"/>
    </xf>
    <xf numFmtId="1" fontId="17" fillId="2" borderId="113" xfId="0" applyNumberFormat="1" applyFont="1" applyFill="1" applyBorder="1" applyAlignment="1" applyProtection="1">
      <alignment horizontal="center" vertical="center" wrapText="1"/>
    </xf>
    <xf numFmtId="177" fontId="17" fillId="2" borderId="67" xfId="0" applyNumberFormat="1" applyFont="1" applyFill="1" applyBorder="1" applyAlignment="1" applyProtection="1">
      <alignment horizontal="center" vertical="center" wrapText="1"/>
    </xf>
    <xf numFmtId="177" fontId="17" fillId="2" borderId="114" xfId="0" applyNumberFormat="1" applyFont="1" applyFill="1" applyBorder="1" applyAlignment="1" applyProtection="1">
      <alignment horizontal="center" vertical="center" wrapText="1"/>
    </xf>
    <xf numFmtId="1" fontId="17" fillId="2" borderId="115" xfId="0" applyNumberFormat="1" applyFont="1" applyFill="1" applyBorder="1" applyAlignment="1" applyProtection="1">
      <alignment horizontal="center" vertical="center" wrapText="1"/>
    </xf>
    <xf numFmtId="0" fontId="17" fillId="2" borderId="0" xfId="0" quotePrefix="1" applyFont="1" applyFill="1" applyBorder="1" applyAlignment="1" applyProtection="1">
      <alignment vertical="center"/>
    </xf>
    <xf numFmtId="0" fontId="25" fillId="2" borderId="26" xfId="0" applyFont="1" applyFill="1" applyBorder="1" applyAlignment="1" applyProtection="1">
      <alignment horizontal="center" vertical="center" wrapText="1"/>
    </xf>
    <xf numFmtId="0" fontId="25" fillId="2" borderId="70" xfId="0" applyFont="1" applyFill="1" applyBorder="1" applyAlignment="1" applyProtection="1">
      <alignment horizontal="center" vertical="center" wrapText="1"/>
    </xf>
    <xf numFmtId="0" fontId="25" fillId="2" borderId="27" xfId="0" applyFont="1" applyFill="1" applyBorder="1" applyAlignment="1" applyProtection="1">
      <alignment horizontal="center" vertical="center" wrapText="1"/>
    </xf>
    <xf numFmtId="1" fontId="17" fillId="2" borderId="118" xfId="0" applyNumberFormat="1" applyFont="1" applyFill="1" applyBorder="1" applyAlignment="1" applyProtection="1">
      <alignment horizontal="center" vertical="center" wrapText="1"/>
    </xf>
    <xf numFmtId="177" fontId="17" fillId="2" borderId="81" xfId="0" applyNumberFormat="1" applyFont="1" applyFill="1" applyBorder="1" applyAlignment="1" applyProtection="1">
      <alignment horizontal="center" vertical="center" wrapText="1"/>
    </xf>
    <xf numFmtId="177" fontId="17" fillId="2" borderId="82" xfId="0" applyNumberFormat="1" applyFont="1" applyFill="1" applyBorder="1" applyAlignment="1" applyProtection="1">
      <alignment horizontal="center" vertical="center" wrapText="1"/>
    </xf>
    <xf numFmtId="1" fontId="17" fillId="2" borderId="119" xfId="0" applyNumberFormat="1" applyFont="1" applyFill="1" applyBorder="1" applyAlignment="1" applyProtection="1">
      <alignment horizontal="center" vertical="center" wrapText="1"/>
    </xf>
    <xf numFmtId="0" fontId="17" fillId="2" borderId="14" xfId="0" applyFont="1" applyFill="1" applyBorder="1" applyAlignment="1" applyProtection="1">
      <alignment horizontal="center" vertical="center"/>
    </xf>
    <xf numFmtId="0" fontId="19" fillId="0" borderId="43" xfId="0" applyFont="1" applyBorder="1" applyAlignment="1" applyProtection="1">
      <alignment horizontal="center" vertical="center" wrapText="1"/>
    </xf>
    <xf numFmtId="0" fontId="19" fillId="0" borderId="47" xfId="0" applyFont="1" applyBorder="1" applyAlignment="1" applyProtection="1">
      <alignment horizontal="center" vertical="center" wrapText="1"/>
    </xf>
    <xf numFmtId="0" fontId="19" fillId="0" borderId="16" xfId="0" applyFont="1" applyBorder="1" applyAlignment="1" applyProtection="1">
      <alignment horizontal="center" vertical="center" wrapText="1"/>
    </xf>
    <xf numFmtId="0" fontId="19" fillId="0" borderId="124" xfId="0" applyFont="1" applyBorder="1" applyAlignment="1" applyProtection="1">
      <alignment horizontal="center" vertical="center" wrapText="1"/>
    </xf>
    <xf numFmtId="0" fontId="19" fillId="0" borderId="125" xfId="0" applyFont="1" applyBorder="1" applyAlignment="1" applyProtection="1">
      <alignment horizontal="center" vertical="center" wrapText="1"/>
    </xf>
    <xf numFmtId="0" fontId="19" fillId="0" borderId="104" xfId="0" applyFont="1" applyBorder="1" applyAlignment="1" applyProtection="1">
      <alignment horizontal="center" vertical="center" wrapText="1"/>
    </xf>
    <xf numFmtId="0" fontId="17" fillId="2" borderId="63" xfId="0" applyFont="1" applyFill="1" applyBorder="1" applyAlignment="1" applyProtection="1">
      <alignment horizontal="center" vertical="center"/>
    </xf>
    <xf numFmtId="4" fontId="17" fillId="0" borderId="14" xfId="0" applyNumberFormat="1" applyFont="1" applyBorder="1" applyAlignment="1" applyProtection="1">
      <alignment horizontal="center" vertical="center"/>
    </xf>
    <xf numFmtId="0" fontId="19" fillId="0" borderId="0" xfId="0" applyFont="1" applyBorder="1" applyAlignment="1" applyProtection="1">
      <alignment horizontal="center" vertical="center" wrapText="1"/>
    </xf>
    <xf numFmtId="0" fontId="19" fillId="0" borderId="53" xfId="0" applyFont="1" applyBorder="1" applyAlignment="1" applyProtection="1">
      <alignment horizontal="center" vertical="center" wrapText="1"/>
    </xf>
    <xf numFmtId="0" fontId="19" fillId="0" borderId="126" xfId="0" applyFont="1" applyBorder="1" applyAlignment="1" applyProtection="1">
      <alignment horizontal="center" vertical="center" wrapText="1"/>
    </xf>
    <xf numFmtId="0" fontId="19" fillId="0" borderId="127" xfId="0" applyFont="1" applyBorder="1" applyAlignment="1" applyProtection="1">
      <alignment horizontal="center" vertical="center" wrapText="1"/>
    </xf>
    <xf numFmtId="0" fontId="19" fillId="0" borderId="112" xfId="0" applyFont="1" applyBorder="1" applyAlignment="1" applyProtection="1">
      <alignment horizontal="center" vertical="center" wrapText="1"/>
    </xf>
    <xf numFmtId="4" fontId="17" fillId="0" borderId="63" xfId="0" applyNumberFormat="1" applyFont="1" applyBorder="1" applyAlignment="1" applyProtection="1">
      <alignment horizontal="center" vertical="center"/>
    </xf>
    <xf numFmtId="0" fontId="19" fillId="0" borderId="0" xfId="0" applyFont="1" applyAlignment="1" applyProtection="1"/>
    <xf numFmtId="0" fontId="19" fillId="0" borderId="0" xfId="0" applyFont="1" applyAlignment="1" applyProtection="1">
      <alignment horizontal="left"/>
    </xf>
    <xf numFmtId="0" fontId="21" fillId="0" borderId="0" xfId="0" applyFont="1" applyAlignment="1" applyProtection="1"/>
    <xf numFmtId="0" fontId="16" fillId="0" borderId="0" xfId="0" applyFont="1" applyAlignment="1" applyProtection="1">
      <alignment horizontal="right" vertical="center"/>
    </xf>
    <xf numFmtId="0" fontId="19" fillId="0" borderId="26" xfId="0" applyFont="1" applyBorder="1" applyAlignment="1" applyProtection="1">
      <alignment horizontal="center" vertical="center" wrapText="1"/>
    </xf>
    <xf numFmtId="0" fontId="19" fillId="0" borderId="70" xfId="0" applyFont="1" applyBorder="1" applyAlignment="1" applyProtection="1">
      <alignment horizontal="center" vertical="center" wrapText="1"/>
    </xf>
    <xf numFmtId="0" fontId="19" fillId="0" borderId="27" xfId="0" applyFont="1" applyBorder="1" applyAlignment="1" applyProtection="1">
      <alignment horizontal="center" vertical="center" wrapText="1"/>
    </xf>
    <xf numFmtId="0" fontId="16" fillId="2" borderId="128" xfId="0" applyFont="1" applyFill="1" applyBorder="1" applyAlignment="1" applyProtection="1">
      <alignment horizontal="center" vertical="center" wrapText="1"/>
    </xf>
    <xf numFmtId="0" fontId="19" fillId="0" borderId="129" xfId="0" applyFont="1" applyBorder="1" applyAlignment="1" applyProtection="1">
      <alignment horizontal="center" vertical="center" wrapText="1"/>
    </xf>
    <xf numFmtId="0" fontId="19" fillId="0" borderId="130" xfId="0" applyFont="1" applyBorder="1" applyAlignment="1" applyProtection="1">
      <alignment horizontal="center" vertical="center" wrapText="1"/>
    </xf>
    <xf numFmtId="0" fontId="19" fillId="0" borderId="123" xfId="0" applyFont="1" applyBorder="1" applyAlignment="1" applyProtection="1">
      <alignment horizontal="center" vertical="center" wrapText="1"/>
    </xf>
    <xf numFmtId="0" fontId="19" fillId="0" borderId="0" xfId="0" applyFont="1" applyFill="1" applyBorder="1" applyAlignment="1" applyProtection="1">
      <alignment vertical="center" wrapText="1"/>
    </xf>
    <xf numFmtId="0" fontId="19" fillId="0" borderId="0" xfId="0" applyFont="1" applyFill="1" applyBorder="1" applyAlignment="1" applyProtection="1">
      <alignment horizontal="justify" vertical="center" wrapText="1"/>
    </xf>
    <xf numFmtId="0" fontId="24" fillId="2" borderId="0" xfId="0" applyFont="1" applyFill="1" applyAlignment="1">
      <alignment horizontal="left" vertical="center"/>
    </xf>
    <xf numFmtId="0" fontId="16" fillId="5" borderId="9" xfId="0" applyFont="1" applyFill="1" applyBorder="1" applyAlignment="1">
      <alignment horizontal="left" vertical="center"/>
    </xf>
    <xf numFmtId="0" fontId="16" fillId="3" borderId="9" xfId="0" applyFont="1" applyFill="1" applyBorder="1" applyAlignment="1">
      <alignment horizontal="left" vertical="center"/>
    </xf>
    <xf numFmtId="0" fontId="44" fillId="2" borderId="0" xfId="0" applyFont="1" applyFill="1" applyAlignment="1">
      <alignment horizontal="left" vertical="center"/>
    </xf>
    <xf numFmtId="0" fontId="16" fillId="2" borderId="0" xfId="0" applyFont="1" applyFill="1" applyAlignment="1">
      <alignment horizontal="left" vertical="center"/>
    </xf>
    <xf numFmtId="0" fontId="21" fillId="2" borderId="0" xfId="0" applyFont="1" applyFill="1" applyAlignment="1">
      <alignment vertical="center"/>
    </xf>
    <xf numFmtId="0" fontId="16" fillId="2" borderId="9" xfId="0" applyFont="1" applyFill="1" applyBorder="1" applyAlignment="1">
      <alignment horizontal="center" vertical="center"/>
    </xf>
    <xf numFmtId="0" fontId="16" fillId="2" borderId="0" xfId="0" applyFont="1" applyFill="1" applyBorder="1" applyAlignment="1">
      <alignment horizontal="center" vertical="center"/>
    </xf>
    <xf numFmtId="0" fontId="45" fillId="2" borderId="0" xfId="0" applyFont="1" applyFill="1" applyAlignment="1">
      <alignment horizontal="left" vertical="center"/>
    </xf>
    <xf numFmtId="0" fontId="16" fillId="2" borderId="9" xfId="0" applyFont="1" applyFill="1" applyBorder="1" applyAlignment="1">
      <alignment horizontal="left" vertical="center"/>
    </xf>
    <xf numFmtId="0" fontId="16" fillId="2" borderId="0" xfId="0" applyFont="1" applyFill="1" applyBorder="1" applyAlignment="1">
      <alignment horizontal="left" vertical="center"/>
    </xf>
    <xf numFmtId="0" fontId="45" fillId="2" borderId="0" xfId="0" applyFont="1" applyFill="1" applyBorder="1" applyAlignment="1">
      <alignment vertical="center"/>
    </xf>
    <xf numFmtId="0" fontId="16" fillId="2" borderId="0" xfId="0" applyFont="1" applyFill="1" applyAlignment="1">
      <alignment vertical="center" wrapText="1"/>
    </xf>
    <xf numFmtId="0" fontId="16" fillId="2" borderId="0" xfId="0" applyFont="1" applyFill="1" applyBorder="1" applyAlignment="1">
      <alignment horizontal="left" vertical="center" indent="1"/>
    </xf>
    <xf numFmtId="0" fontId="45" fillId="2" borderId="0" xfId="0" applyFont="1" applyFill="1" applyAlignment="1">
      <alignment vertical="center"/>
    </xf>
    <xf numFmtId="0" fontId="45" fillId="2" borderId="0" xfId="0" applyFont="1" applyFill="1" applyBorder="1" applyAlignment="1">
      <alignment vertical="center" shrinkToFit="1"/>
    </xf>
    <xf numFmtId="0" fontId="26" fillId="2" borderId="0" xfId="0" applyFont="1" applyFill="1" applyAlignment="1">
      <alignment vertical="center"/>
    </xf>
    <xf numFmtId="0" fontId="46" fillId="2" borderId="0" xfId="0" applyFont="1" applyFill="1" applyBorder="1" applyAlignment="1">
      <alignment vertical="center"/>
    </xf>
    <xf numFmtId="0" fontId="17" fillId="2" borderId="0" xfId="0" applyFont="1" applyFill="1" applyBorder="1" applyAlignment="1">
      <alignment vertical="center"/>
    </xf>
    <xf numFmtId="0" fontId="17" fillId="2" borderId="9" xfId="0" applyFont="1" applyFill="1" applyBorder="1" applyAlignment="1">
      <alignment horizontal="center" vertical="center"/>
    </xf>
    <xf numFmtId="0" fontId="17" fillId="2" borderId="9" xfId="0" applyFont="1" applyFill="1" applyBorder="1" applyAlignment="1">
      <alignment vertical="center"/>
    </xf>
    <xf numFmtId="0" fontId="26" fillId="2" borderId="162" xfId="0" applyFont="1" applyFill="1" applyBorder="1" applyAlignment="1">
      <alignment horizontal="center" vertical="center"/>
    </xf>
    <xf numFmtId="0" fontId="26" fillId="2" borderId="36" xfId="0" applyFont="1" applyFill="1" applyBorder="1" applyAlignment="1">
      <alignment horizontal="center" vertical="center"/>
    </xf>
    <xf numFmtId="0" fontId="26" fillId="2" borderId="37" xfId="0" applyFont="1" applyFill="1" applyBorder="1" applyAlignment="1">
      <alignment horizontal="center" vertical="center"/>
    </xf>
    <xf numFmtId="0" fontId="26" fillId="2" borderId="38" xfId="0" applyFont="1" applyFill="1" applyBorder="1" applyAlignment="1">
      <alignment horizontal="center" vertical="center"/>
    </xf>
    <xf numFmtId="0" fontId="17" fillId="2" borderId="9" xfId="0" applyFont="1" applyFill="1" applyBorder="1" applyAlignment="1">
      <alignment vertical="center" shrinkToFit="1"/>
    </xf>
    <xf numFmtId="0" fontId="47" fillId="2" borderId="163" xfId="0" applyFont="1" applyFill="1" applyBorder="1" applyAlignment="1">
      <alignment horizontal="center" vertical="center"/>
    </xf>
    <xf numFmtId="0" fontId="47" fillId="2" borderId="15" xfId="0" applyFont="1" applyFill="1" applyBorder="1" applyAlignment="1">
      <alignment vertical="center"/>
    </xf>
    <xf numFmtId="0" fontId="47" fillId="2" borderId="4" xfId="0" applyFont="1" applyFill="1" applyBorder="1" applyAlignment="1">
      <alignment vertical="center"/>
    </xf>
    <xf numFmtId="0" fontId="26" fillId="2" borderId="5" xfId="0" applyFont="1" applyFill="1" applyBorder="1" applyAlignment="1">
      <alignment vertical="center"/>
    </xf>
    <xf numFmtId="0" fontId="47" fillId="2" borderId="164" xfId="0" applyFont="1" applyFill="1" applyBorder="1" applyAlignment="1">
      <alignment horizontal="center" vertical="center"/>
    </xf>
    <xf numFmtId="0" fontId="47" fillId="2" borderId="19" xfId="0" applyFont="1" applyFill="1" applyBorder="1" applyAlignment="1">
      <alignment vertical="center"/>
    </xf>
    <xf numFmtId="0" fontId="47" fillId="2" borderId="9" xfId="0" applyFont="1" applyFill="1" applyBorder="1" applyAlignment="1">
      <alignment vertical="center"/>
    </xf>
    <xf numFmtId="0" fontId="26" fillId="2" borderId="9" xfId="0" applyFont="1" applyFill="1" applyBorder="1" applyAlignment="1">
      <alignment vertical="center"/>
    </xf>
    <xf numFmtId="0" fontId="26" fillId="2" borderId="10" xfId="0" applyFont="1" applyFill="1" applyBorder="1" applyAlignment="1">
      <alignment vertical="center"/>
    </xf>
    <xf numFmtId="0" fontId="26" fillId="2" borderId="164" xfId="0" applyFont="1" applyFill="1" applyBorder="1" applyAlignment="1">
      <alignment horizontal="center" vertical="center"/>
    </xf>
    <xf numFmtId="0" fontId="26" fillId="2" borderId="19" xfId="0" applyFont="1" applyFill="1" applyBorder="1" applyAlignment="1">
      <alignment vertical="center"/>
    </xf>
    <xf numFmtId="0" fontId="26" fillId="2" borderId="165" xfId="0" applyFont="1" applyFill="1" applyBorder="1" applyAlignment="1">
      <alignment horizontal="center" vertical="center"/>
    </xf>
    <xf numFmtId="0" fontId="26" fillId="2" borderId="21" xfId="0" applyFont="1" applyFill="1" applyBorder="1" applyAlignment="1">
      <alignment vertical="center"/>
    </xf>
    <xf numFmtId="0" fontId="47" fillId="2" borderId="24" xfId="0" applyFont="1" applyFill="1" applyBorder="1" applyAlignment="1">
      <alignment vertical="center"/>
    </xf>
    <xf numFmtId="0" fontId="26" fillId="2" borderId="24" xfId="0" applyFont="1" applyFill="1" applyBorder="1" applyAlignment="1">
      <alignment vertical="center"/>
    </xf>
    <xf numFmtId="0" fontId="26" fillId="2" borderId="25" xfId="0" applyFont="1" applyFill="1" applyBorder="1" applyAlignment="1">
      <alignment vertical="center"/>
    </xf>
  </cellXfs>
  <cellStyles count="11">
    <cellStyle name="標準" xfId="0" builtinId="0"/>
    <cellStyle name="標準 2" xfId="1"/>
    <cellStyle name="標準_2-3_2_（参考）変更届への標準添付書類（地密・ケアマネ）" xfId="2"/>
    <cellStyle name="標準_2-3_3_（参考）「従業者の勤務の体制及び勤務形態一覧表」の必要項目一覧（地密・ケアマネ）" xfId="3"/>
    <cellStyle name="標準_2-3_参考2_管理者経歴書" xfId="4"/>
    <cellStyle name="標準_2-3_参考4_設備等一覧表" xfId="5"/>
    <cellStyle name="標準_2-3_参考5_利用者からの苦情を処理するために講ずる措置の概要" xfId="6"/>
    <cellStyle name="標準_2-3_参考6_誓約書" xfId="7"/>
    <cellStyle name="標準_2-3_参考7_当該事業所に勤務する介護支援専門員一覧" xfId="8"/>
    <cellStyle name="標準_添付書類一覧＋参考様式２～７" xfId="9"/>
    <cellStyle name="桁区切り" xfId="10" builtinId="6"/>
  </cellStyles>
  <dxfs count="2651">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theme" Target="theme/theme1.xml" /><Relationship Id="rId21" Type="http://schemas.openxmlformats.org/officeDocument/2006/relationships/sharedStrings" Target="sharedStrings.xml" /><Relationship Id="rId22"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9525</xdr:colOff>
      <xdr:row>26</xdr:row>
      <xdr:rowOff>124460</xdr:rowOff>
    </xdr:from>
    <xdr:to xmlns:xdr="http://schemas.openxmlformats.org/drawingml/2006/spreadsheetDrawing">
      <xdr:col>13</xdr:col>
      <xdr:colOff>933450</xdr:colOff>
      <xdr:row>33</xdr:row>
      <xdr:rowOff>0</xdr:rowOff>
    </xdr:to>
    <xdr:sp macro="" textlink="" fLocksText="0">
      <xdr:nvSpPr>
        <xdr:cNvPr id="2" name="正方形/長方形 2"/>
        <xdr:cNvSpPr/>
      </xdr:nvSpPr>
      <xdr:spPr>
        <a:xfrm>
          <a:off x="190500" y="7030085"/>
          <a:ext cx="15906750" cy="1542415"/>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en-US" altLang="ja-JP" sz="1100">
              <a:solidFill>
                <a:srgbClr val="000000"/>
              </a:solidFill>
            </a:rPr>
            <a:t>【</a:t>
          </a:r>
          <a:r>
            <a:rPr lang="ja-JP" altLang="en-US" sz="1100">
              <a:solidFill>
                <a:srgbClr val="000000"/>
              </a:solidFill>
            </a:rPr>
            <a:t>留意事項</a:t>
          </a:r>
          <a:r>
            <a:rPr lang="en-US" altLang="ja-JP" sz="1100">
              <a:solidFill>
                <a:srgbClr val="000000"/>
              </a:solidFill>
            </a:rPr>
            <a:t>】</a:t>
          </a:r>
        </a:p>
        <a:p>
          <a:pPr algn="l"/>
          <a:r>
            <a:rPr lang="ja-JP" altLang="en-US" sz="1100">
              <a:solidFill>
                <a:srgbClr val="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lang="en-US" altLang="ja-JP" sz="1100">
            <a:solidFill>
              <a:srgbClr val="000000"/>
            </a:solidFill>
          </a:endParaRPr>
        </a:p>
        <a:p>
          <a:pPr algn="l"/>
          <a:r>
            <a:rPr lang="ja-JP" altLang="en-US" sz="1100">
              <a:solidFill>
                <a:srgbClr val="000000"/>
              </a:solidFill>
            </a:rPr>
            <a:t>・人員配置基準の確認に必要な項目であっても、他の資料（申請書・付表、運営規程等）で確認可能なものは</a:t>
          </a:r>
          <a:r>
            <a:rPr lang="ja-JP" altLang="ja-JP" sz="1100">
              <a:solidFill>
                <a:srgbClr val="000000"/>
              </a:solidFill>
              <a:latin typeface="+mn-lt"/>
              <a:ea typeface="+mn-ea"/>
              <a:cs typeface="+mn-cs"/>
            </a:rPr>
            <a:t>「従業者の勤務の体制及び勤務形態一覧表」</a:t>
          </a:r>
          <a:r>
            <a:rPr lang="ja-JP" altLang="en-US" sz="1100">
              <a:solidFill>
                <a:srgbClr val="000000"/>
              </a:solidFill>
              <a:latin typeface="+mn-lt"/>
              <a:ea typeface="+mn-ea"/>
              <a:cs typeface="+mn-cs"/>
            </a:rPr>
            <a:t>の必要項目とはしていません</a:t>
          </a:r>
          <a:r>
            <a:rPr lang="ja-JP" altLang="en-US" sz="1100">
              <a:solidFill>
                <a:srgbClr val="000000"/>
              </a:solidFill>
            </a:rPr>
            <a:t>。（例：事業所の営業日、営業時間、定員など）</a:t>
          </a:r>
          <a:endParaRPr lang="en-US" altLang="ja-JP" sz="1100">
            <a:solidFill>
              <a:srgbClr val="000000"/>
            </a:solidFill>
          </a:endParaRPr>
        </a:p>
        <a:p>
          <a:pPr algn="l"/>
          <a:r>
            <a:rPr lang="ja-JP" altLang="en-US" sz="1100">
              <a:solidFill>
                <a:srgbClr val="000000"/>
              </a:solidFill>
            </a:rPr>
            <a:t>・上表に記載された項目であっても、他の提出資料によって確認が可能な場合は、「従業者の勤務の体制及び勤務形態一覧表」上に記載がなくとも差し支えありません。</a:t>
          </a:r>
          <a:endParaRPr lang="en-US" altLang="ja-JP" sz="1100">
            <a:solidFill>
              <a:srgbClr val="000000"/>
            </a:solidFill>
          </a:endParaRPr>
        </a:p>
        <a:p>
          <a:pPr algn="l"/>
          <a:r>
            <a:rPr lang="ja-JP" altLang="en-US" sz="1100">
              <a:solidFill>
                <a:srgbClr val="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lang="en-US" altLang="ja-JP" sz="1100">
            <a:solidFill>
              <a:srgbClr val="000000"/>
            </a:solidFill>
          </a:endParaRPr>
        </a:p>
        <a:p>
          <a:pPr algn="l"/>
          <a:endParaRPr lang="en-US" altLang="ja-JP" sz="1100">
            <a:solidFill>
              <a:srgbClr val="000000"/>
            </a:solidFill>
          </a:endParaRPr>
        </a:p>
        <a:p>
          <a:pPr algn="l"/>
          <a:endParaRPr lang="en-US" altLang="ja-JP" sz="1100">
            <a:solidFill>
              <a:srgbClr val="000000"/>
            </a:solidFill>
          </a:endParaRPr>
        </a:p>
        <a:p>
          <a:pPr algn="l"/>
          <a:endParaRPr lang="ja-JP" altLang="en-US" sz="1100">
            <a:solidFill>
              <a:srgbClr val="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63500</xdr:colOff>
          <xdr:row>20</xdr:row>
          <xdr:rowOff>161290</xdr:rowOff>
        </xdr:from>
        <xdr:to xmlns:xdr="http://schemas.openxmlformats.org/drawingml/2006/spreadsheetDrawing">
          <xdr:col>11</xdr:col>
          <xdr:colOff>63500</xdr:colOff>
          <xdr:row>21</xdr:row>
          <xdr:rowOff>256540</xdr:rowOff>
        </xdr:to>
        <xdr:sp textlink="">
          <xdr:nvSpPr>
            <xdr:cNvPr id="4097" name="チェック 1" hidden="1">
              <a:extLst>
                <a:ext uri="{63B3BB69-23CF-44E3-9099-C40C66FF867C}">
                  <a14:compatExt spid="_x0000_s4097"/>
                </a:ext>
              </a:extLst>
            </xdr:cNvPr>
            <xdr:cNvSpPr>
              <a:spLocks noRot="1" noChangeShapeType="1"/>
            </xdr:cNvSpPr>
          </xdr:nvSpPr>
          <xdr:spPr>
            <a:xfrm>
              <a:off x="989330" y="4509135"/>
              <a:ext cx="355092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63500</xdr:colOff>
          <xdr:row>21</xdr:row>
          <xdr:rowOff>189865</xdr:rowOff>
        </xdr:from>
        <xdr:to xmlns:xdr="http://schemas.openxmlformats.org/drawingml/2006/spreadsheetDrawing">
          <xdr:col>11</xdr:col>
          <xdr:colOff>63500</xdr:colOff>
          <xdr:row>22</xdr:row>
          <xdr:rowOff>29210</xdr:rowOff>
        </xdr:to>
        <xdr:sp textlink="">
          <xdr:nvSpPr>
            <xdr:cNvPr id="4098" name="チェック 2" hidden="1">
              <a:extLst>
                <a:ext uri="{63B3BB69-23CF-44E3-9099-C40C66FF867C}">
                  <a14:compatExt spid="_x0000_s4098"/>
                </a:ext>
              </a:extLst>
            </xdr:cNvPr>
            <xdr:cNvSpPr>
              <a:spLocks noRot="1" noChangeShapeType="1"/>
            </xdr:cNvSpPr>
          </xdr:nvSpPr>
          <xdr:spPr>
            <a:xfrm>
              <a:off x="989330" y="4737735"/>
              <a:ext cx="3550920" cy="29654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231140</xdr:rowOff>
    </xdr:from>
    <xdr:to xmlns:xdr="http://schemas.openxmlformats.org/drawingml/2006/spreadsheetDrawing">
      <xdr:col>3</xdr:col>
      <xdr:colOff>251460</xdr:colOff>
      <xdr:row>3</xdr:row>
      <xdr:rowOff>57150</xdr:rowOff>
    </xdr:to>
    <xdr:sp macro="" textlink="" fLocksText="0">
      <xdr:nvSpPr>
        <xdr:cNvPr id="5" name="正方形/長方形 4"/>
        <xdr:cNvSpPr/>
      </xdr:nvSpPr>
      <xdr:spPr>
        <a:xfrm>
          <a:off x="0" y="488315"/>
          <a:ext cx="1251585" cy="340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l"/>
          <a:r>
            <a:rPr lang="en-US" altLang="ja-JP" sz="1600">
              <a:solidFill>
                <a:srgbClr val="FF0000"/>
              </a:solidFill>
              <a:latin typeface="ＭＳ ゴシック"/>
              <a:ea typeface="ＭＳ ゴシック"/>
            </a:rPr>
            <a:t>【</a:t>
          </a:r>
          <a:r>
            <a:rPr lang="ja-JP" altLang="en-US" sz="1600">
              <a:solidFill>
                <a:srgbClr val="FF0000"/>
              </a:solidFill>
              <a:latin typeface="ＭＳ ゴシック"/>
              <a:ea typeface="ＭＳ ゴシック"/>
            </a:rPr>
            <a:t>記載例</a:t>
          </a:r>
          <a:r>
            <a:rPr lang="en-US" altLang="ja-JP" sz="1600">
              <a:solidFill>
                <a:srgbClr val="FF0000"/>
              </a:solidFill>
              <a:latin typeface="ＭＳ ゴシック"/>
              <a:ea typeface="ＭＳ ゴシック"/>
            </a:rPr>
            <a:t>】</a:t>
          </a:r>
          <a:endParaRPr lang="ja-JP" altLang="en-US" sz="1600">
            <a:solidFill>
              <a:srgbClr val="FF0000"/>
            </a:solidFill>
            <a:latin typeface="ＭＳ ゴシック"/>
            <a:ea typeface="ＭＳ 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381000</xdr:colOff>
      <xdr:row>3</xdr:row>
      <xdr:rowOff>85725</xdr:rowOff>
    </xdr:from>
    <xdr:to xmlns:xdr="http://schemas.openxmlformats.org/drawingml/2006/spreadsheetDrawing">
      <xdr:col>4</xdr:col>
      <xdr:colOff>457200</xdr:colOff>
      <xdr:row>4</xdr:row>
      <xdr:rowOff>248285</xdr:rowOff>
    </xdr:to>
    <xdr:sp macro="" textlink="" fLocksText="0">
      <xdr:nvSpPr>
        <xdr:cNvPr id="2" name="右中かっこ 1"/>
        <xdr:cNvSpPr/>
      </xdr:nvSpPr>
      <xdr:spPr>
        <a:xfrm>
          <a:off x="5372100" y="838200"/>
          <a:ext cx="76200" cy="419735"/>
        </a:xfrm>
        <a:prstGeom prst="rightBrace">
          <a:avLst/>
        </a:prstGeom>
        <a:ln w="19050">
          <a:solidFill>
            <a:schemeClr val="tx1"/>
          </a:solidFill>
          <a:prstDash val="solid"/>
        </a:ln>
      </xdr:spPr>
      <xdr:style>
        <a:lnRef idx="1">
          <a:schemeClr val="tx1"/>
        </a:lnRef>
        <a:fillRef idx="0">
          <a:schemeClr val="tx1"/>
        </a:fillRef>
        <a:effectRef idx="0">
          <a:schemeClr val="tx1"/>
        </a:effectRef>
        <a:fontRef idx="minor">
          <a:schemeClr val="tx1"/>
        </a:fontRef>
      </xdr:style>
      <xdr:txBody>
        <a:bodyPr vertOverflow="clip" horzOverflow="clip" anchor="t"/>
        <a:lstStyle/>
        <a:p>
          <a:pPr algn="l"/>
          <a:endParaRPr lang="ja-JP" altLang="en-US" sz="1100"/>
        </a:p>
      </xdr:txBody>
    </xdr:sp>
    <xdr:clientData/>
  </xdr:twoCellAnchor>
  <xdr:twoCellAnchor>
    <xdr:from xmlns:xdr="http://schemas.openxmlformats.org/drawingml/2006/spreadsheetDrawing">
      <xdr:col>1</xdr:col>
      <xdr:colOff>85725</xdr:colOff>
      <xdr:row>64</xdr:row>
      <xdr:rowOff>123825</xdr:rowOff>
    </xdr:from>
    <xdr:to xmlns:xdr="http://schemas.openxmlformats.org/drawingml/2006/spreadsheetDrawing">
      <xdr:col>15</xdr:col>
      <xdr:colOff>276225</xdr:colOff>
      <xdr:row>73</xdr:row>
      <xdr:rowOff>180975</xdr:rowOff>
    </xdr:to>
    <xdr:sp macro="" textlink="" fLocksText="0">
      <xdr:nvSpPr>
        <xdr:cNvPr id="3" name="正方形/長方形 2"/>
        <xdr:cNvSpPr/>
      </xdr:nvSpPr>
      <xdr:spPr>
        <a:xfrm>
          <a:off x="228600" y="148494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en-US" altLang="ja-JP" sz="1100">
              <a:solidFill>
                <a:srgbClr val="000000"/>
              </a:solidFill>
            </a:rPr>
            <a:t>【</a:t>
          </a:r>
          <a:r>
            <a:rPr lang="ja-JP" altLang="en-US" sz="1100">
              <a:solidFill>
                <a:srgbClr val="000000"/>
              </a:solidFill>
            </a:rPr>
            <a:t>留意事項</a:t>
          </a:r>
          <a:r>
            <a:rPr lang="en-US" altLang="ja-JP" sz="1100">
              <a:solidFill>
                <a:srgbClr val="000000"/>
              </a:solidFill>
            </a:rPr>
            <a:t>】</a:t>
          </a:r>
        </a:p>
        <a:p>
          <a:pPr algn="l"/>
          <a:r>
            <a:rPr lang="ja-JP" altLang="en-US" sz="1100">
              <a:solidFill>
                <a:srgbClr val="000000"/>
              </a:solidFill>
            </a:rPr>
            <a:t>・初期設定では、誤入力防止のため「従業者の勤務の体制及び勤務形態一覧表」のシートに保護がかかっていますので、行の追加・削除等を行う場合は「シートの保護」を解除してください。</a:t>
          </a:r>
          <a:endParaRPr lang="en-US" altLang="ja-JP" sz="1100">
            <a:solidFill>
              <a:srgbClr val="000000"/>
            </a:solidFill>
          </a:endParaRPr>
        </a:p>
        <a:p>
          <a:pPr algn="l"/>
          <a:r>
            <a:rPr lang="ja-JP" altLang="en-US" sz="1100">
              <a:solidFill>
                <a:srgbClr val="000000"/>
              </a:solidFill>
            </a:rPr>
            <a:t>　（「校閲」⇒「シート保護の解除」をクリック。</a:t>
          </a:r>
          <a:r>
            <a:rPr lang="en-US" altLang="ja-JP" sz="1100">
              <a:solidFill>
                <a:srgbClr val="000000"/>
              </a:solidFill>
            </a:rPr>
            <a:t>PW</a:t>
          </a:r>
          <a:r>
            <a:rPr lang="ja-JP" altLang="en-US" sz="1100">
              <a:solidFill>
                <a:srgbClr val="000000"/>
              </a:solidFill>
            </a:rPr>
            <a:t>は設定していません。再度、シートを保護する場合は、「シートの保護」⇒「</a:t>
          </a:r>
          <a:r>
            <a:rPr lang="en-US" altLang="ja-JP" sz="1100">
              <a:solidFill>
                <a:srgbClr val="000000"/>
              </a:solidFill>
            </a:rPr>
            <a:t>OK</a:t>
          </a:r>
          <a:r>
            <a:rPr lang="ja-JP" altLang="en-US" sz="1100">
              <a:solidFill>
                <a:srgbClr val="000000"/>
              </a:solidFill>
            </a:rPr>
            <a:t>」をクリック。）</a:t>
          </a:r>
          <a:endParaRPr lang="en-US" altLang="ja-JP" sz="1100">
            <a:solidFill>
              <a:srgbClr val="000000"/>
            </a:solidFill>
          </a:endParaRPr>
        </a:p>
        <a:p>
          <a:pPr algn="l"/>
          <a:r>
            <a:rPr lang="ja-JP" altLang="en-US" sz="1100">
              <a:solidFill>
                <a:srgbClr val="000000"/>
              </a:solidFill>
            </a:rPr>
            <a:t>・従業者の入力行が足りない場合は、適宜、行を追加してください。その際、計算式及びプルダウンの設定に支障をきたさないよう留意してください。</a:t>
          </a:r>
          <a:endParaRPr lang="en-US" altLang="ja-JP" sz="1100">
            <a:solidFill>
              <a:srgbClr val="000000"/>
            </a:solidFill>
          </a:endParaRPr>
        </a:p>
        <a:p>
          <a:pPr algn="l"/>
          <a:r>
            <a:rPr lang="ja-JP" altLang="en-US" sz="1100">
              <a:solidFill>
                <a:srgbClr val="000000"/>
              </a:solidFill>
            </a:rPr>
            <a:t>・</a:t>
          </a:r>
          <a:r>
            <a:rPr lang="ja-JP" altLang="ja-JP" sz="1100">
              <a:solidFill>
                <a:srgbClr val="000000"/>
              </a:solidFill>
              <a:latin typeface="+mn-lt"/>
              <a:ea typeface="+mn-ea"/>
              <a:cs typeface="+mn-cs"/>
            </a:rPr>
            <a:t>「従業者の勤務の体制及び勤務形態一覧表」</a:t>
          </a:r>
          <a:r>
            <a:rPr lang="ja-JP" altLang="en-US" sz="1100">
              <a:solidFill>
                <a:srgbClr val="000000"/>
              </a:solidFill>
              <a:latin typeface="+mn-lt"/>
              <a:ea typeface="+mn-ea"/>
              <a:cs typeface="+mn-cs"/>
            </a:rPr>
            <a:t>（参考様式）には計算式を設定していますが、入力の補助を目的とするものですので、結果については作成者の責任にてご確認ください。</a:t>
          </a:r>
          <a:endParaRPr lang="en-US" altLang="ja-JP" sz="1100">
            <a:solidFill>
              <a:srgbClr val="000000"/>
            </a:solidFill>
            <a:latin typeface="+mn-lt"/>
            <a:ea typeface="+mn-ea"/>
            <a:cs typeface="+mn-cs"/>
          </a:endParaRPr>
        </a:p>
        <a:p>
          <a:pPr marL="0" marR="0" lvl="0" indent="0" algn="l" defTabSz="914400" eaLnBrk="1" fontAlgn="auto" latinLnBrk="0" hangingPunct="1">
            <a:lnSpc>
              <a:spcPct val="100000"/>
            </a:lnSpc>
            <a:spcBef>
              <a:spcPts val="0"/>
            </a:spcBef>
            <a:spcAft>
              <a:spcPts val="0"/>
            </a:spcAft>
          </a:pPr>
          <a:r>
            <a:rPr lang="ja-JP" altLang="ja-JP" sz="1100">
              <a:solidFill>
                <a:srgbClr val="000000"/>
              </a:solidFill>
              <a:latin typeface="+mn-lt"/>
              <a:ea typeface="+mn-ea"/>
              <a:cs typeface="+mn-cs"/>
            </a:rPr>
            <a:t>・必要項目を満たしていれば、各事業所で使用するシフト表等をもって代替書類として差し支えありません。</a:t>
          </a:r>
          <a:endParaRPr lang="ja-JP" altLang="ja-JP">
            <a:solidFill>
              <a:srgbClr val="000000"/>
            </a:solidFill>
          </a:endParaRPr>
        </a:p>
        <a:p>
          <a:pPr algn="l"/>
          <a:endParaRPr lang="ja-JP" altLang="en-US" sz="1100">
            <a:solidFill>
              <a:srgbClr val="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3.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4.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V25"/>
  <sheetViews>
    <sheetView showGridLines="0" tabSelected="1" zoomScale="120" zoomScaleNormal="120" zoomScaleSheetLayoutView="130" workbookViewId="0">
      <selection activeCell="A2" sqref="A2:U2"/>
    </sheetView>
  </sheetViews>
  <sheetFormatPr defaultColWidth="9.00390625" defaultRowHeight="13.5"/>
  <cols>
    <col min="1" max="1" width="3" style="1" customWidth="1"/>
    <col min="2" max="2" width="27" style="1" customWidth="1"/>
    <col min="3" max="3" width="18.75" style="1" customWidth="1"/>
    <col min="4" max="4" width="7.375" style="2" customWidth="1"/>
    <col min="5" max="9" width="7.375" style="1" customWidth="1"/>
    <col min="10" max="10" width="7.375" style="2" customWidth="1"/>
    <col min="11" max="13" width="7.375" style="1" customWidth="1"/>
    <col min="14" max="14" width="8.625" style="1" bestFit="1" customWidth="1"/>
    <col min="15" max="15" width="9" style="1" customWidth="1"/>
    <col min="16" max="16" width="3.625" style="1" customWidth="1"/>
    <col min="17" max="17" width="4.25" style="1" customWidth="1"/>
    <col min="18" max="16384" width="9" style="1" customWidth="1"/>
  </cols>
  <sheetData>
    <row r="1" spans="1:22">
      <c r="A1" s="4" t="s">
        <v>80</v>
      </c>
      <c r="D1" s="1"/>
      <c r="J1" s="1"/>
      <c r="V1" s="51"/>
    </row>
    <row r="2" spans="1:22" ht="23.25" customHeight="1">
      <c r="A2" s="5"/>
      <c r="D2" s="1"/>
      <c r="J2" s="1"/>
      <c r="V2" s="51"/>
    </row>
    <row r="3" spans="1:22" ht="49.5" customHeight="1">
      <c r="A3" s="6"/>
      <c r="B3" s="11" t="s">
        <v>263</v>
      </c>
      <c r="C3" s="18"/>
      <c r="D3" s="24" t="s">
        <v>135</v>
      </c>
      <c r="E3" s="30" t="s">
        <v>286</v>
      </c>
      <c r="F3" s="35" t="s">
        <v>288</v>
      </c>
      <c r="G3" s="35" t="s">
        <v>291</v>
      </c>
      <c r="H3" s="35" t="s">
        <v>29</v>
      </c>
      <c r="I3" s="36" t="s">
        <v>208</v>
      </c>
      <c r="J3" s="37" t="s">
        <v>10</v>
      </c>
      <c r="K3" s="35" t="s">
        <v>297</v>
      </c>
      <c r="L3" s="36" t="s">
        <v>300</v>
      </c>
      <c r="M3" s="39" t="s">
        <v>302</v>
      </c>
      <c r="N3" s="44" t="s">
        <v>306</v>
      </c>
    </row>
    <row r="4" spans="1:22" ht="14.25">
      <c r="A4" s="7"/>
      <c r="B4" s="12"/>
      <c r="C4" s="19" t="s">
        <v>283</v>
      </c>
      <c r="D4" s="25" t="s">
        <v>284</v>
      </c>
      <c r="E4" s="31" t="s">
        <v>287</v>
      </c>
      <c r="F4" s="31" t="s">
        <v>290</v>
      </c>
      <c r="G4" s="31" t="s">
        <v>292</v>
      </c>
      <c r="H4" s="31" t="s">
        <v>294</v>
      </c>
      <c r="I4" s="31" t="s">
        <v>250</v>
      </c>
      <c r="J4" s="31" t="s">
        <v>296</v>
      </c>
      <c r="K4" s="31" t="s">
        <v>299</v>
      </c>
      <c r="L4" s="31" t="s">
        <v>301</v>
      </c>
      <c r="M4" s="40" t="s">
        <v>304</v>
      </c>
      <c r="N4" s="45"/>
    </row>
    <row r="5" spans="1:22" ht="18.75" customHeight="1">
      <c r="A5" s="8">
        <v>1</v>
      </c>
      <c r="B5" s="13" t="s">
        <v>179</v>
      </c>
      <c r="C5" s="20"/>
      <c r="D5" s="26" t="s">
        <v>285</v>
      </c>
      <c r="E5" s="32" t="s">
        <v>285</v>
      </c>
      <c r="F5" s="32" t="s">
        <v>285</v>
      </c>
      <c r="G5" s="32" t="s">
        <v>285</v>
      </c>
      <c r="H5" s="32" t="s">
        <v>285</v>
      </c>
      <c r="I5" s="32" t="s">
        <v>285</v>
      </c>
      <c r="J5" s="32" t="s">
        <v>285</v>
      </c>
      <c r="K5" s="32" t="s">
        <v>285</v>
      </c>
      <c r="L5" s="32" t="s">
        <v>285</v>
      </c>
      <c r="M5" s="41" t="s">
        <v>285</v>
      </c>
      <c r="N5" s="46"/>
      <c r="O5" s="51"/>
    </row>
    <row r="6" spans="1:22" ht="18.75" customHeight="1">
      <c r="A6" s="9">
        <v>2</v>
      </c>
      <c r="B6" s="14" t="s">
        <v>264</v>
      </c>
      <c r="C6" s="21"/>
      <c r="D6" s="27"/>
      <c r="E6" s="33"/>
      <c r="F6" s="33"/>
      <c r="G6" s="33"/>
      <c r="H6" s="33"/>
      <c r="I6" s="33" t="s">
        <v>285</v>
      </c>
      <c r="J6" s="33"/>
      <c r="K6" s="33"/>
      <c r="L6" s="33"/>
      <c r="M6" s="42"/>
      <c r="N6" s="47"/>
      <c r="O6" s="51"/>
    </row>
    <row r="7" spans="1:22" ht="18.75" customHeight="1">
      <c r="A7" s="9">
        <v>3</v>
      </c>
      <c r="B7" s="14" t="s">
        <v>166</v>
      </c>
      <c r="C7" s="21"/>
      <c r="D7" s="27" t="s">
        <v>285</v>
      </c>
      <c r="E7" s="33" t="s">
        <v>285</v>
      </c>
      <c r="F7" s="33" t="s">
        <v>285</v>
      </c>
      <c r="G7" s="33" t="s">
        <v>285</v>
      </c>
      <c r="H7" s="33" t="s">
        <v>285</v>
      </c>
      <c r="I7" s="33" t="s">
        <v>285</v>
      </c>
      <c r="J7" s="33" t="s">
        <v>285</v>
      </c>
      <c r="K7" s="33" t="s">
        <v>285</v>
      </c>
      <c r="L7" s="33" t="s">
        <v>285</v>
      </c>
      <c r="M7" s="42" t="s">
        <v>285</v>
      </c>
      <c r="N7" s="47" t="s">
        <v>307</v>
      </c>
      <c r="O7" s="51"/>
    </row>
    <row r="8" spans="1:22" ht="18.75" customHeight="1">
      <c r="A8" s="9">
        <v>4</v>
      </c>
      <c r="B8" s="14" t="s">
        <v>266</v>
      </c>
      <c r="C8" s="21"/>
      <c r="D8" s="27"/>
      <c r="E8" s="33" t="s">
        <v>285</v>
      </c>
      <c r="F8" s="33" t="s">
        <v>285</v>
      </c>
      <c r="G8" s="33" t="s">
        <v>285</v>
      </c>
      <c r="H8" s="33"/>
      <c r="I8" s="33"/>
      <c r="J8" s="33"/>
      <c r="K8" s="33" t="s">
        <v>285</v>
      </c>
      <c r="L8" s="33"/>
      <c r="M8" s="42" t="s">
        <v>305</v>
      </c>
      <c r="N8" s="47" t="s">
        <v>308</v>
      </c>
      <c r="O8" s="51"/>
    </row>
    <row r="9" spans="1:22" ht="18.75" customHeight="1">
      <c r="A9" s="9">
        <v>5</v>
      </c>
      <c r="B9" s="14" t="s">
        <v>268</v>
      </c>
      <c r="C9" s="21"/>
      <c r="D9" s="27" t="s">
        <v>285</v>
      </c>
      <c r="E9" s="33" t="s">
        <v>285</v>
      </c>
      <c r="F9" s="33" t="s">
        <v>285</v>
      </c>
      <c r="G9" s="33" t="s">
        <v>285</v>
      </c>
      <c r="H9" s="33" t="s">
        <v>285</v>
      </c>
      <c r="I9" s="33" t="s">
        <v>285</v>
      </c>
      <c r="J9" s="33" t="s">
        <v>285</v>
      </c>
      <c r="K9" s="33" t="s">
        <v>285</v>
      </c>
      <c r="L9" s="33" t="s">
        <v>285</v>
      </c>
      <c r="M9" s="42" t="s">
        <v>285</v>
      </c>
      <c r="N9" s="47" t="s">
        <v>310</v>
      </c>
      <c r="O9" s="51"/>
    </row>
    <row r="10" spans="1:22" ht="18.75" customHeight="1">
      <c r="A10" s="9">
        <v>6</v>
      </c>
      <c r="B10" s="14" t="s">
        <v>76</v>
      </c>
      <c r="C10" s="21"/>
      <c r="D10" s="27" t="s">
        <v>285</v>
      </c>
      <c r="E10" s="33" t="s">
        <v>285</v>
      </c>
      <c r="F10" s="33" t="s">
        <v>285</v>
      </c>
      <c r="G10" s="33" t="s">
        <v>285</v>
      </c>
      <c r="H10" s="33" t="s">
        <v>285</v>
      </c>
      <c r="I10" s="33" t="s">
        <v>285</v>
      </c>
      <c r="J10" s="33" t="s">
        <v>285</v>
      </c>
      <c r="K10" s="33" t="s">
        <v>285</v>
      </c>
      <c r="L10" s="33"/>
      <c r="M10" s="42"/>
      <c r="N10" s="47" t="s">
        <v>140</v>
      </c>
      <c r="O10" s="51"/>
    </row>
    <row r="11" spans="1:22" ht="18.75" customHeight="1">
      <c r="A11" s="9">
        <v>7</v>
      </c>
      <c r="B11" s="15" t="s">
        <v>74</v>
      </c>
      <c r="C11" s="22"/>
      <c r="D11" s="27"/>
      <c r="E11" s="33"/>
      <c r="F11" s="33"/>
      <c r="G11" s="33"/>
      <c r="H11" s="33"/>
      <c r="I11" s="33" t="s">
        <v>285</v>
      </c>
      <c r="J11" s="33"/>
      <c r="K11" s="33"/>
      <c r="L11" s="33"/>
      <c r="M11" s="42"/>
      <c r="N11" s="48"/>
      <c r="O11" s="51"/>
    </row>
    <row r="12" spans="1:22" ht="18.75" customHeight="1">
      <c r="A12" s="9">
        <v>8</v>
      </c>
      <c r="B12" s="14" t="s">
        <v>269</v>
      </c>
      <c r="C12" s="21"/>
      <c r="D12" s="27"/>
      <c r="E12" s="33"/>
      <c r="F12" s="33"/>
      <c r="G12" s="33"/>
      <c r="H12" s="33"/>
      <c r="I12" s="33" t="s">
        <v>285</v>
      </c>
      <c r="J12" s="33"/>
      <c r="K12" s="33"/>
      <c r="L12" s="33"/>
      <c r="M12" s="42"/>
      <c r="N12" s="47"/>
      <c r="O12" s="51"/>
    </row>
    <row r="13" spans="1:22" ht="18.75" customHeight="1">
      <c r="A13" s="9">
        <v>9</v>
      </c>
      <c r="B13" s="14" t="s">
        <v>270</v>
      </c>
      <c r="C13" s="21"/>
      <c r="D13" s="27" t="s">
        <v>285</v>
      </c>
      <c r="E13" s="33" t="s">
        <v>285</v>
      </c>
      <c r="F13" s="33" t="s">
        <v>285</v>
      </c>
      <c r="G13" s="33" t="s">
        <v>285</v>
      </c>
      <c r="H13" s="33" t="s">
        <v>285</v>
      </c>
      <c r="I13" s="33" t="s">
        <v>285</v>
      </c>
      <c r="J13" s="33" t="s">
        <v>285</v>
      </c>
      <c r="K13" s="33" t="s">
        <v>285</v>
      </c>
      <c r="L13" s="33" t="s">
        <v>285</v>
      </c>
      <c r="M13" s="42" t="s">
        <v>285</v>
      </c>
      <c r="N13" s="47"/>
      <c r="O13" s="51"/>
    </row>
    <row r="14" spans="1:22" ht="18.75" customHeight="1">
      <c r="A14" s="9">
        <v>10</v>
      </c>
      <c r="B14" s="14" t="s">
        <v>271</v>
      </c>
      <c r="C14" s="21"/>
      <c r="D14" s="27" t="s">
        <v>285</v>
      </c>
      <c r="E14" s="33" t="s">
        <v>285</v>
      </c>
      <c r="F14" s="33" t="s">
        <v>285</v>
      </c>
      <c r="G14" s="33" t="s">
        <v>285</v>
      </c>
      <c r="H14" s="33" t="s">
        <v>285</v>
      </c>
      <c r="I14" s="33" t="s">
        <v>285</v>
      </c>
      <c r="J14" s="33" t="s">
        <v>285</v>
      </c>
      <c r="K14" s="33" t="s">
        <v>285</v>
      </c>
      <c r="L14" s="33" t="s">
        <v>285</v>
      </c>
      <c r="M14" s="42" t="s">
        <v>285</v>
      </c>
      <c r="N14" s="47" t="s">
        <v>312</v>
      </c>
      <c r="O14" s="51"/>
    </row>
    <row r="15" spans="1:22" ht="18.75" customHeight="1">
      <c r="A15" s="9">
        <v>11</v>
      </c>
      <c r="B15" s="14" t="s">
        <v>272</v>
      </c>
      <c r="C15" s="21"/>
      <c r="D15" s="27"/>
      <c r="E15" s="33"/>
      <c r="F15" s="33" t="s">
        <v>285</v>
      </c>
      <c r="G15" s="33" t="s">
        <v>285</v>
      </c>
      <c r="H15" s="33" t="s">
        <v>285</v>
      </c>
      <c r="I15" s="33" t="s">
        <v>285</v>
      </c>
      <c r="J15" s="33"/>
      <c r="K15" s="33" t="s">
        <v>285</v>
      </c>
      <c r="L15" s="33"/>
      <c r="M15" s="42"/>
      <c r="N15" s="47"/>
      <c r="O15" s="51"/>
    </row>
    <row r="16" spans="1:22" ht="18.75" customHeight="1">
      <c r="A16" s="9">
        <v>12</v>
      </c>
      <c r="B16" s="16" t="s">
        <v>273</v>
      </c>
      <c r="C16" s="21"/>
      <c r="D16" s="27"/>
      <c r="E16" s="33"/>
      <c r="F16" s="33" t="s">
        <v>285</v>
      </c>
      <c r="G16" s="33" t="s">
        <v>285</v>
      </c>
      <c r="H16" s="33"/>
      <c r="I16" s="33"/>
      <c r="J16" s="33"/>
      <c r="K16" s="33" t="s">
        <v>285</v>
      </c>
      <c r="L16" s="33"/>
      <c r="M16" s="42"/>
      <c r="N16" s="47"/>
      <c r="O16" s="51"/>
    </row>
    <row r="17" spans="1:15" ht="18.75" customHeight="1">
      <c r="A17" s="9">
        <v>13</v>
      </c>
      <c r="B17" s="14" t="s">
        <v>275</v>
      </c>
      <c r="C17" s="21"/>
      <c r="D17" s="27"/>
      <c r="E17" s="33"/>
      <c r="F17" s="33"/>
      <c r="G17" s="33"/>
      <c r="H17" s="33"/>
      <c r="I17" s="33"/>
      <c r="J17" s="33"/>
      <c r="K17" s="33"/>
      <c r="L17" s="33"/>
      <c r="M17" s="42" t="s">
        <v>285</v>
      </c>
      <c r="N17" s="48"/>
      <c r="O17" s="51"/>
    </row>
    <row r="18" spans="1:15" ht="18.75" customHeight="1">
      <c r="A18" s="9">
        <v>14</v>
      </c>
      <c r="B18" s="14" t="s">
        <v>278</v>
      </c>
      <c r="C18" s="21"/>
      <c r="D18" s="27" t="s">
        <v>285</v>
      </c>
      <c r="E18" s="33" t="s">
        <v>285</v>
      </c>
      <c r="F18" s="33" t="s">
        <v>285</v>
      </c>
      <c r="G18" s="33" t="s">
        <v>285</v>
      </c>
      <c r="H18" s="33" t="s">
        <v>285</v>
      </c>
      <c r="I18" s="33" t="s">
        <v>285</v>
      </c>
      <c r="J18" s="33" t="s">
        <v>285</v>
      </c>
      <c r="K18" s="33" t="s">
        <v>285</v>
      </c>
      <c r="L18" s="33" t="s">
        <v>285</v>
      </c>
      <c r="M18" s="42" t="s">
        <v>285</v>
      </c>
      <c r="N18" s="49" t="s">
        <v>277</v>
      </c>
      <c r="O18" s="51"/>
    </row>
    <row r="19" spans="1:15" ht="18.75" customHeight="1">
      <c r="A19" s="10">
        <v>15</v>
      </c>
      <c r="B19" s="17" t="s">
        <v>280</v>
      </c>
      <c r="C19" s="23"/>
      <c r="D19" s="28"/>
      <c r="E19" s="34"/>
      <c r="F19" s="34" t="s">
        <v>285</v>
      </c>
      <c r="G19" s="34" t="s">
        <v>285</v>
      </c>
      <c r="H19" s="34" t="s">
        <v>285</v>
      </c>
      <c r="I19" s="34" t="s">
        <v>285</v>
      </c>
      <c r="J19" s="34"/>
      <c r="K19" s="34" t="s">
        <v>285</v>
      </c>
      <c r="L19" s="34"/>
      <c r="M19" s="43" t="s">
        <v>285</v>
      </c>
      <c r="N19" s="50" t="s">
        <v>313</v>
      </c>
      <c r="O19" s="51"/>
    </row>
    <row r="20" spans="1:15" s="3" customFormat="1" ht="10.5">
      <c r="D20" s="29"/>
      <c r="J20" s="29"/>
      <c r="L20" s="38"/>
      <c r="M20" s="38"/>
    </row>
    <row r="21" spans="1:15">
      <c r="A21" s="3" t="s">
        <v>77</v>
      </c>
      <c r="L21" s="38"/>
      <c r="M21" s="38"/>
    </row>
    <row r="22" spans="1:15">
      <c r="L22" s="38"/>
      <c r="M22" s="38"/>
    </row>
    <row r="23" spans="1:15">
      <c r="L23" s="38"/>
      <c r="M23" s="38"/>
    </row>
    <row r="24" spans="1:15">
      <c r="L24" s="38"/>
      <c r="M24" s="38"/>
    </row>
    <row r="25" spans="1:15">
      <c r="L25" s="38"/>
      <c r="M25" s="38"/>
    </row>
  </sheetData>
  <mergeCells count="18">
    <mergeCell ref="B3:C3"/>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A3:A4"/>
    <mergeCell ref="N3:N4"/>
  </mergeCells>
  <phoneticPr fontId="5" type="Hiragana"/>
  <printOptions horizontalCentered="1"/>
  <pageMargins left="0.7" right="0.7" top="0.75" bottom="0.75" header="0.3" footer="0.3"/>
  <pageSetup paperSize="9" fitToWidth="1" fitToHeight="1" orientation="landscape" usePrinterDefaults="1" cellComments="asDisplayed" r:id="rId1"/>
  <headerFooter alignWithMargins="0"/>
  <colBreaks count="1" manualBreakCount="1">
    <brk id="16" max="2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B1:C16"/>
  <sheetViews>
    <sheetView zoomScaleSheetLayoutView="80" workbookViewId="0">
      <selection activeCell="A2" sqref="A2:U2"/>
    </sheetView>
  </sheetViews>
  <sheetFormatPr defaultColWidth="8.83203125" defaultRowHeight="12"/>
  <cols>
    <col min="1" max="1" width="0.83203125" style="544" customWidth="1"/>
    <col min="2" max="2" width="30.83203125" style="544" customWidth="1"/>
    <col min="3" max="3" width="70.83203125" style="544" customWidth="1"/>
    <col min="4" max="4" width="0.83203125" style="544" customWidth="1"/>
    <col min="5" max="16384" width="8.83203125" style="544"/>
  </cols>
  <sheetData>
    <row r="1" spans="2:3" ht="16.899999999999999" customHeight="1">
      <c r="B1" s="551" t="s">
        <v>226</v>
      </c>
    </row>
    <row r="2" spans="2:3" ht="32.450000000000003" customHeight="1">
      <c r="B2" s="569" t="s">
        <v>31</v>
      </c>
      <c r="C2" s="569"/>
    </row>
    <row r="3" spans="2:3" s="568" customFormat="1" ht="25.15" customHeight="1">
      <c r="B3" s="570" t="s">
        <v>392</v>
      </c>
      <c r="C3" s="580"/>
    </row>
    <row r="4" spans="2:3" s="568" customFormat="1" ht="22.9" customHeight="1">
      <c r="B4" s="571" t="s">
        <v>119</v>
      </c>
      <c r="C4" s="581"/>
    </row>
    <row r="5" spans="2:3" s="568" customFormat="1" ht="22.9" customHeight="1">
      <c r="B5" s="572"/>
      <c r="C5" s="582"/>
    </row>
    <row r="6" spans="2:3" s="568" customFormat="1" ht="33.75" customHeight="1">
      <c r="B6" s="573" t="s">
        <v>393</v>
      </c>
      <c r="C6" s="583"/>
    </row>
    <row r="7" spans="2:3" s="568" customFormat="1" ht="24.95" customHeight="1">
      <c r="B7" s="574" t="s">
        <v>395</v>
      </c>
      <c r="C7" s="584"/>
    </row>
    <row r="8" spans="2:3" s="568" customFormat="1" ht="99.95" customHeight="1">
      <c r="B8" s="575"/>
      <c r="C8" s="585"/>
    </row>
    <row r="9" spans="2:3" s="568" customFormat="1" ht="24.95" customHeight="1">
      <c r="B9" s="576" t="s">
        <v>396</v>
      </c>
      <c r="C9" s="586"/>
    </row>
    <row r="10" spans="2:3" ht="99.95" customHeight="1">
      <c r="B10" s="577"/>
      <c r="C10" s="587"/>
    </row>
    <row r="11" spans="2:3" ht="24.95" customHeight="1">
      <c r="B11" s="576" t="s">
        <v>309</v>
      </c>
      <c r="C11" s="586"/>
    </row>
    <row r="12" spans="2:3" ht="99.95" customHeight="1">
      <c r="B12" s="577"/>
      <c r="C12" s="587"/>
    </row>
    <row r="13" spans="2:3" ht="24.95" customHeight="1">
      <c r="B13" s="576" t="s">
        <v>397</v>
      </c>
      <c r="C13" s="586"/>
    </row>
    <row r="14" spans="2:3" ht="99.95" customHeight="1">
      <c r="B14" s="578"/>
      <c r="C14" s="588"/>
    </row>
    <row r="15" spans="2:3" ht="13.5">
      <c r="B15" s="579"/>
      <c r="C15" s="579"/>
    </row>
    <row r="16" spans="2:3" ht="12.75">
      <c r="B16" s="551" t="s">
        <v>399</v>
      </c>
    </row>
  </sheetData>
  <mergeCells count="10">
    <mergeCell ref="B2:C2"/>
    <mergeCell ref="B6:C6"/>
    <mergeCell ref="B7:C7"/>
    <mergeCell ref="B8:C8"/>
    <mergeCell ref="B9:C9"/>
    <mergeCell ref="B10:C10"/>
    <mergeCell ref="B11:C11"/>
    <mergeCell ref="B12:C12"/>
    <mergeCell ref="B13:C13"/>
    <mergeCell ref="B14:C14"/>
  </mergeCells>
  <phoneticPr fontId="5" type="Hiragana"/>
  <printOptions horizontalCentered="1"/>
  <pageMargins left="0.70866141732283516" right="0.70866141732283516" top="0.74803149606299202" bottom="0.74803149606299202" header="0.31496062992126" footer="0.31496062992126"/>
  <pageSetup paperSize="9" scale="86"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L23"/>
  <sheetViews>
    <sheetView zoomScale="130" zoomScaleNormal="130" zoomScaleSheetLayoutView="130" workbookViewId="0">
      <selection activeCell="A2" sqref="A2:U2"/>
    </sheetView>
  </sheetViews>
  <sheetFormatPr defaultColWidth="8.83203125" defaultRowHeight="12.75"/>
  <cols>
    <col min="1" max="1" width="6.33203125" style="589" customWidth="1"/>
    <col min="2" max="3" width="14.83203125" style="589" customWidth="1"/>
    <col min="4" max="5" width="12.83203125" style="589" customWidth="1"/>
    <col min="6" max="6" width="17.83203125" style="589" customWidth="1"/>
    <col min="7" max="12" width="5.33203125" style="589" customWidth="1"/>
    <col min="13" max="16384" width="8.83203125" style="589"/>
  </cols>
  <sheetData>
    <row r="1" spans="1:12">
      <c r="A1" s="591" t="s">
        <v>400</v>
      </c>
      <c r="B1" s="591"/>
      <c r="C1" s="591"/>
      <c r="D1" s="591"/>
      <c r="E1" s="591"/>
      <c r="F1" s="591"/>
      <c r="G1" s="591"/>
      <c r="H1" s="591"/>
      <c r="I1" s="591"/>
      <c r="J1" s="591"/>
      <c r="K1" s="591"/>
      <c r="L1" s="591"/>
    </row>
    <row r="3" spans="1:12" ht="16.899999999999999" customHeight="1">
      <c r="A3" s="569" t="s">
        <v>401</v>
      </c>
      <c r="B3" s="569"/>
      <c r="C3" s="569"/>
      <c r="D3" s="569"/>
      <c r="E3" s="569"/>
      <c r="F3" s="569"/>
      <c r="G3" s="569"/>
      <c r="H3" s="569"/>
      <c r="I3" s="569"/>
      <c r="J3" s="569"/>
      <c r="K3" s="569"/>
      <c r="L3" s="569"/>
    </row>
    <row r="4" spans="1:12" ht="16.899999999999999" customHeight="1">
      <c r="A4" s="592"/>
      <c r="B4" s="592"/>
      <c r="C4" s="592"/>
      <c r="D4" s="592"/>
      <c r="E4" s="592"/>
      <c r="F4" s="592"/>
      <c r="G4" s="592"/>
      <c r="H4" s="592"/>
      <c r="I4" s="592"/>
      <c r="J4" s="592"/>
      <c r="K4" s="592"/>
      <c r="L4" s="592"/>
    </row>
    <row r="5" spans="1:12" ht="24" customHeight="1">
      <c r="A5" s="593"/>
      <c r="B5" s="593"/>
      <c r="C5" s="593"/>
      <c r="D5" s="593"/>
      <c r="E5" s="593"/>
      <c r="F5" s="593"/>
      <c r="G5" s="611"/>
      <c r="H5" s="594" t="s">
        <v>380</v>
      </c>
      <c r="I5" s="594"/>
      <c r="J5" s="594" t="s">
        <v>406</v>
      </c>
      <c r="K5" s="594"/>
      <c r="L5" s="594" t="s">
        <v>381</v>
      </c>
    </row>
    <row r="6" spans="1:12" ht="16.899999999999999" customHeight="1">
      <c r="A6" s="594" t="s">
        <v>402</v>
      </c>
      <c r="B6" s="594"/>
      <c r="C6" s="593" t="s">
        <v>356</v>
      </c>
      <c r="D6" s="593"/>
      <c r="E6" s="593"/>
      <c r="F6" s="593"/>
      <c r="G6" s="593"/>
      <c r="H6" s="593"/>
      <c r="I6" s="593"/>
      <c r="J6" s="593"/>
      <c r="K6" s="593"/>
      <c r="L6" s="593"/>
    </row>
    <row r="7" spans="1:12" ht="16.899999999999999" customHeight="1">
      <c r="A7" s="595"/>
      <c r="B7" s="595"/>
      <c r="C7" s="595"/>
      <c r="D7" s="595"/>
      <c r="E7" s="595"/>
      <c r="F7" s="595"/>
      <c r="G7" s="595"/>
      <c r="H7" s="595"/>
      <c r="I7" s="595"/>
      <c r="J7" s="595"/>
      <c r="K7" s="595"/>
      <c r="L7" s="595"/>
    </row>
    <row r="8" spans="1:12" s="590" customFormat="1" ht="21" customHeight="1">
      <c r="A8" s="596" t="s">
        <v>403</v>
      </c>
      <c r="B8" s="596"/>
      <c r="C8" s="596"/>
      <c r="D8" s="604" t="s">
        <v>144</v>
      </c>
      <c r="E8" s="545"/>
      <c r="F8" s="545"/>
      <c r="G8" s="545"/>
      <c r="H8" s="545"/>
      <c r="I8" s="545"/>
      <c r="J8" s="545"/>
      <c r="K8" s="545"/>
      <c r="L8" s="545"/>
    </row>
    <row r="9" spans="1:12" ht="21" customHeight="1">
      <c r="A9" s="597"/>
      <c r="B9" s="597"/>
      <c r="C9" s="597"/>
      <c r="D9" s="605"/>
      <c r="E9" s="608"/>
      <c r="F9" s="608"/>
      <c r="G9" s="608"/>
      <c r="H9" s="608"/>
      <c r="I9" s="608"/>
      <c r="J9" s="608"/>
      <c r="K9" s="608"/>
      <c r="L9" s="608"/>
    </row>
    <row r="10" spans="1:12" ht="21" customHeight="1">
      <c r="A10" s="597"/>
      <c r="B10" s="597"/>
      <c r="C10" s="597"/>
      <c r="D10" s="606" t="s">
        <v>405</v>
      </c>
      <c r="E10" s="606"/>
      <c r="F10" s="609"/>
      <c r="G10" s="609"/>
      <c r="H10" s="609"/>
      <c r="I10" s="609"/>
      <c r="J10" s="609"/>
      <c r="K10" s="609"/>
      <c r="L10" s="609"/>
    </row>
    <row r="11" spans="1:12" ht="21" customHeight="1">
      <c r="D11" s="607"/>
      <c r="E11" s="607"/>
      <c r="F11" s="610"/>
      <c r="G11" s="610"/>
      <c r="H11" s="610"/>
      <c r="I11" s="610"/>
      <c r="J11" s="610"/>
      <c r="K11" s="610"/>
      <c r="L11" s="610"/>
    </row>
    <row r="12" spans="1:12" ht="27.75" customHeight="1">
      <c r="A12" s="598"/>
      <c r="B12" s="598"/>
      <c r="C12" s="598"/>
      <c r="D12" s="598"/>
      <c r="E12" s="598"/>
      <c r="F12" s="598"/>
      <c r="G12" s="598"/>
      <c r="H12" s="598"/>
      <c r="I12" s="598"/>
      <c r="J12" s="598"/>
      <c r="K12" s="598"/>
      <c r="L12" s="598"/>
    </row>
    <row r="13" spans="1:12" ht="27.75" customHeight="1">
      <c r="A13" s="598"/>
      <c r="B13" s="598"/>
      <c r="C13" s="598"/>
      <c r="D13" s="598"/>
      <c r="E13" s="598"/>
      <c r="F13" s="598"/>
      <c r="G13" s="598"/>
      <c r="H13" s="598"/>
      <c r="I13" s="598"/>
      <c r="J13" s="598"/>
      <c r="K13" s="598"/>
      <c r="L13" s="598"/>
    </row>
    <row r="14" spans="1:12" s="568" customFormat="1" ht="16.899999999999999" customHeight="1">
      <c r="A14" s="599" t="s">
        <v>404</v>
      </c>
      <c r="B14" s="601"/>
      <c r="C14" s="601"/>
      <c r="D14" s="601"/>
      <c r="E14" s="601"/>
      <c r="F14" s="601"/>
      <c r="G14" s="601"/>
      <c r="H14" s="601"/>
      <c r="I14" s="601"/>
      <c r="J14" s="601"/>
      <c r="K14" s="601"/>
      <c r="L14" s="601"/>
    </row>
    <row r="20" spans="1:8" ht="19.5" customHeight="1">
      <c r="A20" s="600"/>
      <c r="B20" s="602" t="s">
        <v>281</v>
      </c>
      <c r="C20" s="603"/>
      <c r="D20" s="603"/>
      <c r="E20" s="603"/>
      <c r="F20" s="603"/>
      <c r="G20" s="603"/>
      <c r="H20" s="612"/>
    </row>
    <row r="21" spans="1:8" ht="19.5" customHeight="1">
      <c r="A21" s="600"/>
      <c r="B21" s="602" t="s">
        <v>279</v>
      </c>
      <c r="C21" s="603"/>
      <c r="D21" s="603"/>
      <c r="E21" s="603"/>
      <c r="F21" s="603"/>
      <c r="G21" s="603"/>
      <c r="H21" s="612"/>
    </row>
    <row r="22" spans="1:8" ht="19.5" customHeight="1">
      <c r="A22" s="600"/>
      <c r="B22" s="602" t="s">
        <v>184</v>
      </c>
      <c r="C22" s="603"/>
      <c r="D22" s="603"/>
      <c r="E22" s="603"/>
      <c r="F22" s="603"/>
      <c r="G22" s="603"/>
      <c r="H22" s="612"/>
    </row>
    <row r="23" spans="1:8">
      <c r="A23" s="589" t="s">
        <v>125</v>
      </c>
    </row>
  </sheetData>
  <mergeCells count="12">
    <mergeCell ref="A1:L1"/>
    <mergeCell ref="A3:L3"/>
    <mergeCell ref="A6:B6"/>
    <mergeCell ref="A8:C8"/>
    <mergeCell ref="D10:E10"/>
    <mergeCell ref="D11:E11"/>
    <mergeCell ref="A12:L12"/>
    <mergeCell ref="B20:H20"/>
    <mergeCell ref="B21:H21"/>
    <mergeCell ref="B22:H22"/>
    <mergeCell ref="E8:L9"/>
    <mergeCell ref="F10:L11"/>
  </mergeCells>
  <phoneticPr fontId="5" type="Hiragana"/>
  <printOptions horizontalCentered="1"/>
  <pageMargins left="0.70866141732283516" right="0.70866141732283516" top="0.74803149606299202" bottom="0.74803149606299202" header="0.31496062992126" footer="0.31496062992126"/>
  <pageSetup paperSize="9" scale="80"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B1:C22"/>
  <sheetViews>
    <sheetView showGridLines="0" zoomScale="130" zoomScaleNormal="130" workbookViewId="0">
      <selection activeCell="A2" sqref="A2:U2"/>
    </sheetView>
  </sheetViews>
  <sheetFormatPr defaultRowHeight="13.5"/>
  <cols>
    <col min="1" max="1" width="1" style="613" customWidth="1"/>
    <col min="2" max="2" width="7.83203125" style="613" customWidth="1"/>
    <col min="3" max="3" width="110.83203125" style="614" customWidth="1"/>
    <col min="4" max="4" width="1" style="613" customWidth="1"/>
    <col min="5" max="10" width="9.33203125" style="613" customWidth="1"/>
    <col min="11" max="11" width="8.6640625" style="613" customWidth="1"/>
    <col min="12" max="16384" width="9.33203125" style="613" customWidth="1"/>
  </cols>
  <sheetData>
    <row r="1" spans="2:3">
      <c r="B1" s="613" t="s">
        <v>407</v>
      </c>
      <c r="C1" s="613"/>
    </row>
    <row r="2" spans="2:3">
      <c r="C2" s="613" t="s">
        <v>419</v>
      </c>
    </row>
    <row r="3" spans="2:3" ht="6" customHeight="1"/>
    <row r="4" spans="2:3">
      <c r="B4" s="615" t="s">
        <v>194</v>
      </c>
      <c r="C4" s="619" t="s">
        <v>221</v>
      </c>
    </row>
    <row r="5" spans="2:3" ht="21">
      <c r="B5" s="616" t="s">
        <v>409</v>
      </c>
      <c r="C5" s="620" t="s">
        <v>98</v>
      </c>
    </row>
    <row r="6" spans="2:3" ht="21">
      <c r="B6" s="616" t="s">
        <v>289</v>
      </c>
      <c r="C6" s="620" t="s">
        <v>102</v>
      </c>
    </row>
    <row r="7" spans="2:3" ht="21">
      <c r="B7" s="616" t="s">
        <v>410</v>
      </c>
      <c r="C7" s="620" t="s">
        <v>420</v>
      </c>
    </row>
    <row r="8" spans="2:3">
      <c r="B8" s="616" t="s">
        <v>411</v>
      </c>
      <c r="C8" s="620" t="s">
        <v>421</v>
      </c>
    </row>
    <row r="9" spans="2:3" ht="21">
      <c r="B9" s="616" t="s">
        <v>412</v>
      </c>
      <c r="C9" s="620" t="s">
        <v>422</v>
      </c>
    </row>
    <row r="10" spans="2:3" ht="21">
      <c r="B10" s="616" t="s">
        <v>339</v>
      </c>
      <c r="C10" s="620" t="s">
        <v>423</v>
      </c>
    </row>
    <row r="11" spans="2:3" ht="31.5">
      <c r="B11" s="616" t="s">
        <v>374</v>
      </c>
      <c r="C11" s="620" t="s">
        <v>424</v>
      </c>
    </row>
    <row r="12" spans="2:3" ht="105">
      <c r="B12" s="616" t="s">
        <v>413</v>
      </c>
      <c r="C12" s="620" t="s">
        <v>360</v>
      </c>
    </row>
    <row r="13" spans="2:3" ht="105">
      <c r="B13" s="616" t="s">
        <v>414</v>
      </c>
      <c r="C13" s="620" t="s">
        <v>21</v>
      </c>
    </row>
    <row r="14" spans="2:3" ht="63">
      <c r="B14" s="616" t="s">
        <v>415</v>
      </c>
      <c r="C14" s="620" t="s">
        <v>425</v>
      </c>
    </row>
    <row r="15" spans="2:3" ht="42">
      <c r="B15" s="616" t="s">
        <v>311</v>
      </c>
      <c r="C15" s="620" t="s">
        <v>426</v>
      </c>
    </row>
    <row r="16" spans="2:3" ht="63">
      <c r="B16" s="616" t="s">
        <v>398</v>
      </c>
      <c r="C16" s="620" t="s">
        <v>254</v>
      </c>
    </row>
    <row r="17" spans="2:3">
      <c r="B17" s="616" t="s">
        <v>27</v>
      </c>
      <c r="C17" s="620" t="s">
        <v>427</v>
      </c>
    </row>
    <row r="18" spans="2:3" ht="21">
      <c r="B18" s="616" t="s">
        <v>416</v>
      </c>
      <c r="C18" s="620" t="s">
        <v>428</v>
      </c>
    </row>
    <row r="19" spans="2:3" ht="31.5">
      <c r="B19" s="616" t="s">
        <v>417</v>
      </c>
      <c r="C19" s="620" t="s">
        <v>429</v>
      </c>
    </row>
    <row r="20" spans="2:3" ht="31.5">
      <c r="B20" s="616" t="s">
        <v>418</v>
      </c>
      <c r="C20" s="620" t="s">
        <v>430</v>
      </c>
    </row>
    <row r="21" spans="2:3" ht="31.5">
      <c r="B21" s="617" t="s">
        <v>0</v>
      </c>
      <c r="C21" s="621" t="s">
        <v>164</v>
      </c>
    </row>
    <row r="22" spans="2:3">
      <c r="B22" s="618"/>
    </row>
  </sheetData>
  <phoneticPr fontId="5" type="Hiragana"/>
  <printOptions horizontalCentered="1"/>
  <pageMargins left="0.23622047244094496" right="0.23622047244094496" top="0.74803149606299202" bottom="0.74803149606299202" header="0.31496062992126" footer="0.31496062992126"/>
  <pageSetup paperSize="9" scale="86"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B1:C19"/>
  <sheetViews>
    <sheetView showGridLines="0" zoomScale="130" zoomScaleNormal="130" workbookViewId="0">
      <selection activeCell="A2" sqref="A2:U2"/>
    </sheetView>
  </sheetViews>
  <sheetFormatPr defaultRowHeight="13.5"/>
  <cols>
    <col min="1" max="1" width="1" style="613" customWidth="1"/>
    <col min="2" max="2" width="7.83203125" style="613" customWidth="1"/>
    <col min="3" max="3" width="110.83203125" style="614" customWidth="1"/>
    <col min="4" max="4" width="1" style="613" customWidth="1"/>
    <col min="5" max="10" width="9.33203125" style="613" customWidth="1"/>
    <col min="11" max="11" width="8.6640625" style="613" customWidth="1"/>
    <col min="12" max="16384" width="9.33203125" style="613" customWidth="1"/>
  </cols>
  <sheetData>
    <row r="1" spans="2:3">
      <c r="B1" s="613" t="s">
        <v>431</v>
      </c>
      <c r="C1" s="613"/>
    </row>
    <row r="2" spans="2:3">
      <c r="C2" s="613" t="s">
        <v>15</v>
      </c>
    </row>
    <row r="3" spans="2:3" ht="6" customHeight="1"/>
    <row r="4" spans="2:3">
      <c r="B4" s="615" t="s">
        <v>194</v>
      </c>
      <c r="C4" s="619" t="s">
        <v>221</v>
      </c>
    </row>
    <row r="5" spans="2:3">
      <c r="B5" s="616" t="s">
        <v>409</v>
      </c>
      <c r="C5" s="620" t="s">
        <v>433</v>
      </c>
    </row>
    <row r="6" spans="2:3" ht="21">
      <c r="B6" s="616" t="s">
        <v>289</v>
      </c>
      <c r="C6" s="620" t="s">
        <v>155</v>
      </c>
    </row>
    <row r="7" spans="2:3">
      <c r="B7" s="616" t="s">
        <v>408</v>
      </c>
      <c r="C7" s="620" t="s">
        <v>421</v>
      </c>
    </row>
    <row r="8" spans="2:3" ht="21">
      <c r="B8" s="616" t="s">
        <v>410</v>
      </c>
      <c r="C8" s="620" t="s">
        <v>422</v>
      </c>
    </row>
    <row r="9" spans="2:3" ht="21">
      <c r="B9" s="616" t="s">
        <v>411</v>
      </c>
      <c r="C9" s="620" t="s">
        <v>423</v>
      </c>
    </row>
    <row r="10" spans="2:3" ht="31.5">
      <c r="B10" s="616" t="s">
        <v>432</v>
      </c>
      <c r="C10" s="620" t="s">
        <v>424</v>
      </c>
    </row>
    <row r="11" spans="2:3" ht="84">
      <c r="B11" s="616" t="s">
        <v>412</v>
      </c>
      <c r="C11" s="620" t="s">
        <v>67</v>
      </c>
    </row>
    <row r="12" spans="2:3" ht="52.5">
      <c r="B12" s="616" t="s">
        <v>339</v>
      </c>
      <c r="C12" s="620" t="s">
        <v>55</v>
      </c>
    </row>
    <row r="13" spans="2:3" ht="31.5">
      <c r="B13" s="616" t="s">
        <v>413</v>
      </c>
      <c r="C13" s="620" t="s">
        <v>343</v>
      </c>
    </row>
    <row r="14" spans="2:3" ht="52.5">
      <c r="B14" s="616" t="s">
        <v>414</v>
      </c>
      <c r="C14" s="620" t="s">
        <v>276</v>
      </c>
    </row>
    <row r="15" spans="2:3" ht="31.5">
      <c r="B15" s="616" t="s">
        <v>415</v>
      </c>
      <c r="C15" s="620" t="s">
        <v>434</v>
      </c>
    </row>
    <row r="16" spans="2:3">
      <c r="B16" s="616" t="s">
        <v>311</v>
      </c>
      <c r="C16" s="620" t="s">
        <v>427</v>
      </c>
    </row>
    <row r="17" spans="2:3">
      <c r="B17" s="616" t="s">
        <v>27</v>
      </c>
      <c r="C17" s="620" t="s">
        <v>435</v>
      </c>
    </row>
    <row r="18" spans="2:3">
      <c r="B18" s="617" t="s">
        <v>416</v>
      </c>
      <c r="C18" s="621" t="s">
        <v>394</v>
      </c>
    </row>
    <row r="19" spans="2:3">
      <c r="B19" s="618"/>
    </row>
  </sheetData>
  <phoneticPr fontId="5" type="Hiragana"/>
  <printOptions horizontalCentered="1"/>
  <pageMargins left="0.23622047244094496" right="0.23622047244094496" top="0.74803149606299202" bottom="0.74803149606299202" header="0.31496062992126" footer="0.31496062992126"/>
  <pageSetup paperSize="9" scale="86"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B1:C21"/>
  <sheetViews>
    <sheetView showGridLines="0" zoomScale="130" zoomScaleNormal="130" workbookViewId="0">
      <selection activeCell="A2" sqref="A2:U2"/>
    </sheetView>
  </sheetViews>
  <sheetFormatPr defaultRowHeight="13.5"/>
  <cols>
    <col min="1" max="1" width="1" style="613" customWidth="1"/>
    <col min="2" max="2" width="7.83203125" style="613" customWidth="1"/>
    <col min="3" max="3" width="110.83203125" style="614" customWidth="1"/>
    <col min="4" max="4" width="1" style="613" customWidth="1"/>
    <col min="5" max="10" width="9.33203125" style="613" customWidth="1"/>
    <col min="11" max="11" width="8.6640625" style="613" customWidth="1"/>
    <col min="12" max="16384" width="9.33203125" style="613" customWidth="1"/>
  </cols>
  <sheetData>
    <row r="1" spans="2:3">
      <c r="B1" s="613" t="s">
        <v>436</v>
      </c>
      <c r="C1" s="613"/>
    </row>
    <row r="2" spans="2:3">
      <c r="C2" s="613" t="s">
        <v>57</v>
      </c>
    </row>
    <row r="3" spans="2:3" ht="6" customHeight="1"/>
    <row r="4" spans="2:3">
      <c r="B4" s="615" t="s">
        <v>194</v>
      </c>
      <c r="C4" s="619" t="s">
        <v>221</v>
      </c>
    </row>
    <row r="5" spans="2:3" ht="21">
      <c r="B5" s="616" t="s">
        <v>409</v>
      </c>
      <c r="C5" s="620" t="s">
        <v>438</v>
      </c>
    </row>
    <row r="6" spans="2:3" ht="31.5">
      <c r="B6" s="616" t="s">
        <v>289</v>
      </c>
      <c r="C6" s="620" t="s">
        <v>169</v>
      </c>
    </row>
    <row r="7" spans="2:3">
      <c r="B7" s="616" t="s">
        <v>410</v>
      </c>
      <c r="C7" s="620" t="s">
        <v>346</v>
      </c>
    </row>
    <row r="8" spans="2:3">
      <c r="B8" s="616" t="s">
        <v>411</v>
      </c>
      <c r="C8" s="620" t="s">
        <v>421</v>
      </c>
    </row>
    <row r="9" spans="2:3" ht="21">
      <c r="B9" s="616" t="s">
        <v>412</v>
      </c>
      <c r="C9" s="620" t="s">
        <v>422</v>
      </c>
    </row>
    <row r="10" spans="2:3" ht="21">
      <c r="B10" s="616" t="s">
        <v>339</v>
      </c>
      <c r="C10" s="620" t="s">
        <v>423</v>
      </c>
    </row>
    <row r="11" spans="2:3" ht="31.5">
      <c r="B11" s="616" t="s">
        <v>374</v>
      </c>
      <c r="C11" s="620" t="s">
        <v>424</v>
      </c>
    </row>
    <row r="12" spans="2:3" ht="94.5">
      <c r="B12" s="616" t="s">
        <v>413</v>
      </c>
      <c r="C12" s="620" t="s">
        <v>219</v>
      </c>
    </row>
    <row r="13" spans="2:3" ht="94.5">
      <c r="B13" s="616" t="s">
        <v>414</v>
      </c>
      <c r="C13" s="620" t="s">
        <v>173</v>
      </c>
    </row>
    <row r="14" spans="2:3" ht="63">
      <c r="B14" s="616" t="s">
        <v>415</v>
      </c>
      <c r="C14" s="620" t="s">
        <v>439</v>
      </c>
    </row>
    <row r="15" spans="2:3" ht="31.5">
      <c r="B15" s="616" t="s">
        <v>311</v>
      </c>
      <c r="C15" s="620" t="s">
        <v>261</v>
      </c>
    </row>
    <row r="16" spans="2:3" ht="31.5">
      <c r="B16" s="616" t="s">
        <v>437</v>
      </c>
      <c r="C16" s="620" t="s">
        <v>168</v>
      </c>
    </row>
    <row r="17" spans="2:3">
      <c r="B17" s="616" t="s">
        <v>27</v>
      </c>
      <c r="C17" s="620" t="s">
        <v>427</v>
      </c>
    </row>
    <row r="18" spans="2:3" ht="21">
      <c r="B18" s="616" t="s">
        <v>416</v>
      </c>
      <c r="C18" s="620" t="s">
        <v>336</v>
      </c>
    </row>
    <row r="19" spans="2:3" ht="21">
      <c r="B19" s="616" t="s">
        <v>417</v>
      </c>
      <c r="C19" s="620" t="s">
        <v>64</v>
      </c>
    </row>
    <row r="20" spans="2:3" ht="21">
      <c r="B20" s="616" t="s">
        <v>418</v>
      </c>
      <c r="C20" s="620" t="s">
        <v>82</v>
      </c>
    </row>
    <row r="21" spans="2:3" ht="21">
      <c r="B21" s="617" t="s">
        <v>0</v>
      </c>
      <c r="C21" s="621" t="s">
        <v>441</v>
      </c>
    </row>
  </sheetData>
  <phoneticPr fontId="5" type="Hiragana"/>
  <printOptions horizontalCentered="1"/>
  <pageMargins left="0.23622047244094496" right="0.23622047244094496" top="0.74803149606299202" bottom="0.74803149606299202" header="0.31496062992126" footer="0.31496062992126"/>
  <pageSetup paperSize="9" scale="86"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B32"/>
  <sheetViews>
    <sheetView workbookViewId="0">
      <selection activeCell="A2" sqref="A2:U2"/>
    </sheetView>
  </sheetViews>
  <sheetFormatPr defaultRowHeight="13.5"/>
  <cols>
    <col min="1" max="1" width="46.125" style="622" customWidth="1"/>
    <col min="2" max="2" width="30" style="622" customWidth="1"/>
    <col min="3" max="16384" width="9" style="622" customWidth="1"/>
  </cols>
  <sheetData>
    <row r="1" spans="1:2" ht="22.5" customHeight="1">
      <c r="A1" s="622" t="s">
        <v>440</v>
      </c>
    </row>
    <row r="2" spans="1:2" ht="24.75" customHeight="1">
      <c r="A2" s="623" t="s">
        <v>41</v>
      </c>
      <c r="B2" s="623"/>
    </row>
    <row r="3" spans="1:2" ht="18.75" customHeight="1"/>
    <row r="4" spans="1:2" ht="14.1" customHeight="1">
      <c r="A4" s="624" t="s">
        <v>229</v>
      </c>
      <c r="B4" s="630" t="s">
        <v>112</v>
      </c>
    </row>
    <row r="5" spans="1:2" ht="18.75" customHeight="1">
      <c r="A5" s="625" t="s">
        <v>139</v>
      </c>
      <c r="B5" s="631"/>
    </row>
    <row r="6" spans="1:2" ht="15" customHeight="1">
      <c r="A6" s="626"/>
      <c r="B6" s="632"/>
    </row>
    <row r="7" spans="1:2" ht="39" customHeight="1">
      <c r="A7" s="627"/>
      <c r="B7" s="633"/>
    </row>
    <row r="8" spans="1:2" ht="15" customHeight="1">
      <c r="A8" s="626"/>
      <c r="B8" s="632"/>
    </row>
    <row r="9" spans="1:2" ht="39" customHeight="1">
      <c r="A9" s="627"/>
      <c r="B9" s="633"/>
    </row>
    <row r="10" spans="1:2" ht="15" customHeight="1">
      <c r="A10" s="626"/>
      <c r="B10" s="632"/>
    </row>
    <row r="11" spans="1:2" ht="39" customHeight="1">
      <c r="A11" s="627"/>
      <c r="B11" s="633"/>
    </row>
    <row r="12" spans="1:2" ht="15" customHeight="1">
      <c r="A12" s="626"/>
      <c r="B12" s="632"/>
    </row>
    <row r="13" spans="1:2" ht="39" customHeight="1">
      <c r="A13" s="627"/>
      <c r="B13" s="633"/>
    </row>
    <row r="14" spans="1:2" ht="15" customHeight="1">
      <c r="A14" s="626"/>
      <c r="B14" s="632"/>
    </row>
    <row r="15" spans="1:2" ht="39" customHeight="1">
      <c r="A15" s="627"/>
      <c r="B15" s="633"/>
    </row>
    <row r="16" spans="1:2" ht="7.5" customHeight="1">
      <c r="A16" s="628"/>
      <c r="B16" s="628"/>
    </row>
    <row r="17" spans="1:2" ht="15" customHeight="1">
      <c r="A17" s="629"/>
      <c r="B17" s="629"/>
    </row>
    <row r="18" spans="1:2" ht="15" customHeight="1">
      <c r="A18" s="629"/>
      <c r="B18" s="629"/>
    </row>
    <row r="19" spans="1:2">
      <c r="A19" s="628"/>
      <c r="B19" s="628"/>
    </row>
    <row r="20" spans="1:2">
      <c r="A20" s="628"/>
      <c r="B20" s="628"/>
    </row>
    <row r="21" spans="1:2">
      <c r="A21" s="628"/>
      <c r="B21" s="628"/>
    </row>
    <row r="22" spans="1:2">
      <c r="A22" s="628"/>
      <c r="B22" s="628"/>
    </row>
    <row r="23" spans="1:2">
      <c r="A23" s="628"/>
      <c r="B23" s="628"/>
    </row>
    <row r="24" spans="1:2">
      <c r="A24" s="628"/>
      <c r="B24" s="628"/>
    </row>
    <row r="25" spans="1:2">
      <c r="A25" s="628"/>
      <c r="B25" s="628"/>
    </row>
    <row r="26" spans="1:2">
      <c r="A26" s="628"/>
      <c r="B26" s="628"/>
    </row>
    <row r="27" spans="1:2">
      <c r="A27" s="628"/>
      <c r="B27" s="628"/>
    </row>
    <row r="28" spans="1:2">
      <c r="A28" s="628"/>
      <c r="B28" s="628"/>
    </row>
    <row r="29" spans="1:2">
      <c r="A29" s="628"/>
      <c r="B29" s="628"/>
    </row>
    <row r="30" spans="1:2">
      <c r="A30" s="628"/>
      <c r="B30" s="628"/>
    </row>
    <row r="31" spans="1:2">
      <c r="A31" s="628"/>
      <c r="B31" s="628"/>
    </row>
    <row r="32" spans="1:2">
      <c r="A32" s="628"/>
      <c r="B32" s="628"/>
    </row>
  </sheetData>
  <mergeCells count="9">
    <mergeCell ref="A2:B2"/>
    <mergeCell ref="A17:B17"/>
    <mergeCell ref="A18:B18"/>
    <mergeCell ref="B4:B5"/>
    <mergeCell ref="B6:B7"/>
    <mergeCell ref="B8:B9"/>
    <mergeCell ref="B10:B11"/>
    <mergeCell ref="B12:B13"/>
    <mergeCell ref="B14:B15"/>
  </mergeCells>
  <phoneticPr fontId="5" type="Hiragana"/>
  <printOptions horizontalCentered="1"/>
  <pageMargins left="0.55118110236220497" right="0.39370078740157494" top="0.59055118110236204" bottom="0.43307086614173201" header="0.35433070866141703" footer="0.27559055118110198"/>
  <pageSetup paperSize="9" fitToWidth="1" fitToHeight="1" orientation="portrait" usePrinterDefaults="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BU74"/>
  <sheetViews>
    <sheetView showGridLines="0" view="pageBreakPreview" zoomScale="70" zoomScaleNormal="70" zoomScaleSheetLayoutView="70" workbookViewId="0">
      <selection activeCell="M6" sqref="M6"/>
    </sheetView>
  </sheetViews>
  <sheetFormatPr defaultColWidth="4.375" defaultRowHeight="20.25" customHeight="1"/>
  <cols>
    <col min="1" max="1" width="1.625" style="96" customWidth="1"/>
    <col min="2" max="5" width="5.75" style="96" customWidth="1"/>
    <col min="6" max="6" width="16.5" style="96" hidden="1" customWidth="1"/>
    <col min="7" max="58" width="5.625" style="96" customWidth="1"/>
    <col min="59" max="16384" width="4.375" style="96"/>
  </cols>
  <sheetData>
    <row r="1" spans="2:64" s="296" customFormat="1" ht="20.25" customHeight="1">
      <c r="C1" s="642" t="s">
        <v>87</v>
      </c>
      <c r="D1" s="642"/>
      <c r="E1" s="642"/>
      <c r="F1" s="642"/>
      <c r="G1" s="642"/>
      <c r="H1" s="160" t="s">
        <v>12</v>
      </c>
      <c r="J1" s="160"/>
      <c r="L1" s="642"/>
      <c r="M1" s="642"/>
      <c r="N1" s="642"/>
      <c r="O1" s="642"/>
      <c r="P1" s="642"/>
      <c r="Q1" s="642"/>
      <c r="R1" s="642"/>
      <c r="AM1" s="710"/>
      <c r="AN1" s="196"/>
      <c r="AO1" s="196" t="s">
        <v>36</v>
      </c>
      <c r="AP1" s="302" t="s">
        <v>224</v>
      </c>
      <c r="AQ1" s="303"/>
      <c r="AR1" s="303"/>
      <c r="AS1" s="303"/>
      <c r="AT1" s="303"/>
      <c r="AU1" s="303"/>
      <c r="AV1" s="303"/>
      <c r="AW1" s="303"/>
      <c r="AX1" s="303"/>
      <c r="AY1" s="303"/>
      <c r="AZ1" s="303"/>
      <c r="BA1" s="303"/>
      <c r="BB1" s="303"/>
      <c r="BC1" s="303"/>
      <c r="BD1" s="303"/>
      <c r="BE1" s="303"/>
      <c r="BF1" s="196" t="s">
        <v>54</v>
      </c>
    </row>
    <row r="2" spans="2:64" s="296" customFormat="1" ht="20.25" customHeight="1">
      <c r="C2" s="642"/>
      <c r="D2" s="642"/>
      <c r="E2" s="642"/>
      <c r="F2" s="642"/>
      <c r="G2" s="642"/>
      <c r="J2" s="160"/>
      <c r="L2" s="642"/>
      <c r="M2" s="642"/>
      <c r="N2" s="642"/>
      <c r="O2" s="642"/>
      <c r="P2" s="642"/>
      <c r="Q2" s="642"/>
      <c r="R2" s="642"/>
      <c r="Y2" s="196" t="s">
        <v>83</v>
      </c>
      <c r="Z2" s="286">
        <v>3</v>
      </c>
      <c r="AA2" s="286"/>
      <c r="AB2" s="196" t="s">
        <v>69</v>
      </c>
      <c r="AC2" s="288">
        <f>IF(Z2=0,"",YEAR(DATE(2018+Z2,1,1)))</f>
        <v>2021</v>
      </c>
      <c r="AD2" s="288"/>
      <c r="AE2" s="92" t="s">
        <v>90</v>
      </c>
      <c r="AF2" s="92" t="s">
        <v>16</v>
      </c>
      <c r="AG2" s="286">
        <v>4</v>
      </c>
      <c r="AH2" s="286"/>
      <c r="AI2" s="92" t="s">
        <v>86</v>
      </c>
      <c r="AM2" s="710"/>
      <c r="AN2" s="196"/>
      <c r="AO2" s="196" t="s">
        <v>113</v>
      </c>
      <c r="AP2" s="286" t="s">
        <v>227</v>
      </c>
      <c r="AQ2" s="286"/>
      <c r="AR2" s="286"/>
      <c r="AS2" s="286"/>
      <c r="AT2" s="286"/>
      <c r="AU2" s="286"/>
      <c r="AV2" s="286"/>
      <c r="AW2" s="286"/>
      <c r="AX2" s="286"/>
      <c r="AY2" s="286"/>
      <c r="AZ2" s="286"/>
      <c r="BA2" s="286"/>
      <c r="BB2" s="286"/>
      <c r="BC2" s="286"/>
      <c r="BD2" s="286"/>
      <c r="BE2" s="286"/>
      <c r="BF2" s="196" t="s">
        <v>54</v>
      </c>
    </row>
    <row r="3" spans="2:64" s="92" customFormat="1" ht="20.25" customHeight="1">
      <c r="G3" s="160"/>
      <c r="J3" s="160"/>
      <c r="L3" s="196"/>
      <c r="M3" s="196"/>
      <c r="N3" s="196"/>
      <c r="O3" s="196"/>
      <c r="P3" s="196"/>
      <c r="Q3" s="196"/>
      <c r="R3" s="196"/>
      <c r="Z3" s="287"/>
      <c r="AA3" s="287"/>
      <c r="AB3" s="287"/>
      <c r="AC3" s="293"/>
      <c r="AD3" s="287"/>
      <c r="BA3" s="738" t="s">
        <v>167</v>
      </c>
      <c r="BB3" s="369" t="s">
        <v>212</v>
      </c>
      <c r="BC3" s="387"/>
      <c r="BD3" s="387"/>
      <c r="BE3" s="402"/>
      <c r="BF3" s="196"/>
    </row>
    <row r="4" spans="2:64" s="92" customFormat="1" ht="18.75">
      <c r="G4" s="160"/>
      <c r="J4" s="160"/>
      <c r="L4" s="196"/>
      <c r="M4" s="196"/>
      <c r="N4" s="196"/>
      <c r="O4" s="196"/>
      <c r="P4" s="196"/>
      <c r="Q4" s="196"/>
      <c r="R4" s="196"/>
      <c r="Z4" s="288"/>
      <c r="AA4" s="288"/>
      <c r="AG4" s="296"/>
      <c r="AH4" s="296"/>
      <c r="AI4" s="296"/>
      <c r="AJ4" s="296"/>
      <c r="AK4" s="296"/>
      <c r="AL4" s="296"/>
      <c r="AM4" s="296"/>
      <c r="AN4" s="296"/>
      <c r="AO4" s="296"/>
      <c r="AP4" s="296"/>
      <c r="AQ4" s="296"/>
      <c r="AR4" s="296"/>
      <c r="AS4" s="296"/>
      <c r="AT4" s="296"/>
      <c r="AU4" s="296"/>
      <c r="AV4" s="296"/>
      <c r="AW4" s="296"/>
      <c r="AX4" s="296"/>
      <c r="AY4" s="296"/>
      <c r="AZ4" s="296"/>
      <c r="BA4" s="738" t="s">
        <v>84</v>
      </c>
      <c r="BB4" s="369" t="s">
        <v>213</v>
      </c>
      <c r="BC4" s="387"/>
      <c r="BD4" s="387"/>
      <c r="BE4" s="402"/>
      <c r="BF4" s="307"/>
    </row>
    <row r="5" spans="2:64" s="92" customFormat="1" ht="6.75" customHeight="1">
      <c r="C5" s="109"/>
      <c r="D5" s="109"/>
      <c r="E5" s="109"/>
      <c r="F5" s="109"/>
      <c r="G5" s="161"/>
      <c r="H5" s="109"/>
      <c r="I5" s="109"/>
      <c r="J5" s="161"/>
      <c r="K5" s="109"/>
      <c r="L5" s="185"/>
      <c r="M5" s="185"/>
      <c r="N5" s="185"/>
      <c r="O5" s="185"/>
      <c r="P5" s="185"/>
      <c r="Q5" s="185"/>
      <c r="R5" s="185"/>
      <c r="S5" s="109"/>
      <c r="T5" s="109"/>
      <c r="U5" s="109"/>
      <c r="V5" s="109"/>
      <c r="W5" s="109"/>
      <c r="X5" s="109"/>
      <c r="Y5" s="109"/>
      <c r="Z5" s="189"/>
      <c r="AA5" s="189"/>
      <c r="AB5" s="109"/>
      <c r="AC5" s="109"/>
      <c r="AD5" s="109"/>
      <c r="AE5" s="109"/>
      <c r="AG5" s="296"/>
      <c r="AH5" s="296"/>
      <c r="AI5" s="296"/>
      <c r="AJ5" s="296"/>
      <c r="AK5" s="296"/>
      <c r="AL5" s="296"/>
      <c r="AM5" s="296"/>
      <c r="AN5" s="296"/>
      <c r="AO5" s="296"/>
      <c r="AP5" s="296"/>
      <c r="AQ5" s="296"/>
      <c r="AR5" s="296"/>
      <c r="AS5" s="296"/>
      <c r="AT5" s="296"/>
      <c r="AU5" s="296"/>
      <c r="AV5" s="296"/>
      <c r="AW5" s="296"/>
      <c r="AX5" s="296"/>
      <c r="AY5" s="296"/>
      <c r="AZ5" s="296"/>
      <c r="BA5" s="296"/>
      <c r="BB5" s="296"/>
      <c r="BC5" s="296"/>
      <c r="BD5" s="296"/>
      <c r="BE5" s="307"/>
      <c r="BF5" s="307"/>
    </row>
    <row r="6" spans="2:64" s="92" customFormat="1" ht="20.25" customHeight="1">
      <c r="C6" s="109"/>
      <c r="D6" s="109"/>
      <c r="E6" s="109"/>
      <c r="F6" s="109"/>
      <c r="G6" s="161"/>
      <c r="H6" s="109"/>
      <c r="I6" s="109"/>
      <c r="J6" s="161"/>
      <c r="K6" s="109"/>
      <c r="L6" s="185"/>
      <c r="M6" s="185"/>
      <c r="N6" s="185"/>
      <c r="O6" s="185"/>
      <c r="P6" s="185"/>
      <c r="Q6" s="185"/>
      <c r="R6" s="185"/>
      <c r="S6" s="109"/>
      <c r="T6" s="109"/>
      <c r="U6" s="109"/>
      <c r="V6" s="109"/>
      <c r="W6" s="109"/>
      <c r="X6" s="109"/>
      <c r="Y6" s="109"/>
      <c r="Z6" s="189"/>
      <c r="AA6" s="189"/>
      <c r="AB6" s="109"/>
      <c r="AC6" s="109"/>
      <c r="AD6" s="109"/>
      <c r="AE6" s="109"/>
      <c r="AG6" s="296"/>
      <c r="AH6" s="296"/>
      <c r="AI6" s="296"/>
      <c r="AJ6" s="296"/>
      <c r="AK6" s="296"/>
      <c r="AL6" s="296" t="s">
        <v>240</v>
      </c>
      <c r="AM6" s="296"/>
      <c r="AN6" s="296"/>
      <c r="AO6" s="296"/>
      <c r="AP6" s="296"/>
      <c r="AQ6" s="296"/>
      <c r="AR6" s="296"/>
      <c r="AS6" s="296"/>
      <c r="AT6" s="94"/>
      <c r="AU6" s="94"/>
      <c r="AV6" s="305"/>
      <c r="AW6" s="296"/>
      <c r="AX6" s="319">
        <v>40</v>
      </c>
      <c r="AY6" s="335"/>
      <c r="AZ6" s="305" t="s">
        <v>241</v>
      </c>
      <c r="BA6" s="296"/>
      <c r="BB6" s="319">
        <v>160</v>
      </c>
      <c r="BC6" s="335"/>
      <c r="BD6" s="305" t="s">
        <v>232</v>
      </c>
      <c r="BE6" s="296"/>
      <c r="BF6" s="307"/>
    </row>
    <row r="7" spans="2:64" s="92" customFormat="1" ht="6.75" customHeight="1">
      <c r="C7" s="109"/>
      <c r="D7" s="109"/>
      <c r="E7" s="109"/>
      <c r="F7" s="109"/>
      <c r="G7" s="161"/>
      <c r="H7" s="109"/>
      <c r="I7" s="109"/>
      <c r="J7" s="161"/>
      <c r="K7" s="109"/>
      <c r="L7" s="185"/>
      <c r="M7" s="185"/>
      <c r="N7" s="185"/>
      <c r="O7" s="185"/>
      <c r="P7" s="185"/>
      <c r="Q7" s="185"/>
      <c r="R7" s="185"/>
      <c r="S7" s="109"/>
      <c r="T7" s="109"/>
      <c r="U7" s="109"/>
      <c r="V7" s="109"/>
      <c r="W7" s="109"/>
      <c r="X7" s="109"/>
      <c r="Y7" s="109"/>
      <c r="Z7" s="189"/>
      <c r="AA7" s="189"/>
      <c r="AB7" s="109"/>
      <c r="AC7" s="109"/>
      <c r="AD7" s="109"/>
      <c r="AE7" s="109"/>
      <c r="AG7" s="296"/>
      <c r="AH7" s="296"/>
      <c r="AI7" s="296"/>
      <c r="AJ7" s="296"/>
      <c r="AK7" s="296"/>
      <c r="AL7" s="296"/>
      <c r="AM7" s="296"/>
      <c r="AN7" s="296"/>
      <c r="AO7" s="296"/>
      <c r="AP7" s="296"/>
      <c r="AQ7" s="296"/>
      <c r="AR7" s="296"/>
      <c r="AS7" s="296"/>
      <c r="AT7" s="296"/>
      <c r="AU7" s="296"/>
      <c r="AV7" s="296"/>
      <c r="AW7" s="296"/>
      <c r="AX7" s="296"/>
      <c r="AY7" s="296"/>
      <c r="AZ7" s="296"/>
      <c r="BA7" s="296"/>
      <c r="BB7" s="296"/>
      <c r="BC7" s="296"/>
      <c r="BD7" s="296"/>
      <c r="BE7" s="307"/>
      <c r="BF7" s="307"/>
    </row>
    <row r="8" spans="2:64" s="92" customFormat="1" ht="20.25" customHeight="1">
      <c r="B8" s="93"/>
      <c r="C8" s="93"/>
      <c r="D8" s="93"/>
      <c r="E8" s="93"/>
      <c r="F8" s="93"/>
      <c r="G8" s="162"/>
      <c r="H8" s="162"/>
      <c r="I8" s="162"/>
      <c r="J8" s="93"/>
      <c r="K8" s="93"/>
      <c r="L8" s="162"/>
      <c r="M8" s="162"/>
      <c r="N8" s="162"/>
      <c r="O8" s="93"/>
      <c r="P8" s="162"/>
      <c r="Q8" s="162"/>
      <c r="R8" s="162"/>
      <c r="S8" s="250"/>
      <c r="T8" s="262"/>
      <c r="U8" s="262"/>
      <c r="V8" s="274"/>
      <c r="Z8" s="189"/>
      <c r="AA8" s="289"/>
      <c r="AB8" s="161"/>
      <c r="AC8" s="189"/>
      <c r="AD8" s="189"/>
      <c r="AE8" s="189"/>
      <c r="AF8" s="294"/>
      <c r="AG8" s="190"/>
      <c r="AH8" s="190"/>
      <c r="AI8" s="190"/>
      <c r="AJ8" s="109"/>
      <c r="AK8" s="185"/>
      <c r="AL8" s="289"/>
      <c r="AM8" s="289"/>
      <c r="AN8" s="161"/>
      <c r="AO8" s="94"/>
      <c r="AP8" s="94"/>
      <c r="AQ8" s="94"/>
      <c r="AR8" s="110"/>
      <c r="AS8" s="110"/>
      <c r="AT8" s="296"/>
      <c r="AU8" s="94"/>
      <c r="AV8" s="94"/>
      <c r="AW8" s="93"/>
      <c r="AX8" s="296"/>
      <c r="AY8" s="296" t="s">
        <v>111</v>
      </c>
      <c r="AZ8" s="296"/>
      <c r="BA8" s="296"/>
      <c r="BB8" s="746">
        <f>DAY(EOMONTH(DATE(AC2,AG2,1),0))</f>
        <v>30</v>
      </c>
      <c r="BC8" s="753"/>
      <c r="BD8" s="296" t="s">
        <v>50</v>
      </c>
      <c r="BE8" s="296"/>
      <c r="BF8" s="296"/>
      <c r="BJ8" s="196"/>
      <c r="BK8" s="196"/>
      <c r="BL8" s="196"/>
    </row>
    <row r="9" spans="2:64" s="92" customFormat="1" ht="6" customHeight="1">
      <c r="B9" s="94"/>
      <c r="C9" s="94"/>
      <c r="D9" s="94"/>
      <c r="E9" s="94"/>
      <c r="F9" s="94"/>
      <c r="G9" s="93"/>
      <c r="H9" s="162"/>
      <c r="I9" s="94"/>
      <c r="J9" s="94"/>
      <c r="K9" s="94"/>
      <c r="L9" s="93"/>
      <c r="M9" s="162"/>
      <c r="N9" s="94"/>
      <c r="O9" s="94"/>
      <c r="P9" s="93"/>
      <c r="Q9" s="94"/>
      <c r="R9" s="94"/>
      <c r="S9" s="94"/>
      <c r="T9" s="94"/>
      <c r="U9" s="94"/>
      <c r="V9" s="94"/>
      <c r="Z9" s="109"/>
      <c r="AA9" s="109"/>
      <c r="AB9" s="109"/>
      <c r="AC9" s="109"/>
      <c r="AD9" s="109"/>
      <c r="AE9" s="109"/>
      <c r="AG9" s="189"/>
      <c r="AH9" s="109"/>
      <c r="AI9" s="109"/>
      <c r="AJ9" s="190"/>
      <c r="AK9" s="109"/>
      <c r="AL9" s="109"/>
      <c r="AM9" s="109"/>
      <c r="AN9" s="109"/>
      <c r="AO9" s="109"/>
      <c r="AP9" s="296"/>
      <c r="AQ9" s="304"/>
      <c r="AR9" s="304"/>
      <c r="AS9" s="304"/>
      <c r="AT9" s="296"/>
      <c r="AU9" s="296"/>
      <c r="AV9" s="296"/>
      <c r="AW9" s="296"/>
      <c r="AX9" s="296"/>
      <c r="AY9" s="296"/>
      <c r="AZ9" s="296"/>
      <c r="BA9" s="296"/>
      <c r="BB9" s="296"/>
      <c r="BC9" s="296"/>
      <c r="BD9" s="296"/>
      <c r="BE9" s="296"/>
      <c r="BF9" s="296"/>
      <c r="BJ9" s="196"/>
      <c r="BK9" s="196"/>
      <c r="BL9" s="196"/>
    </row>
    <row r="10" spans="2:64" s="92" customFormat="1" ht="18.75">
      <c r="B10" s="93"/>
      <c r="C10" s="93"/>
      <c r="D10" s="93"/>
      <c r="E10" s="93"/>
      <c r="F10" s="93"/>
      <c r="G10" s="162"/>
      <c r="H10" s="162"/>
      <c r="I10" s="162"/>
      <c r="J10" s="93"/>
      <c r="K10" s="93"/>
      <c r="L10" s="162"/>
      <c r="M10" s="162"/>
      <c r="N10" s="162"/>
      <c r="O10" s="93"/>
      <c r="P10" s="162"/>
      <c r="Q10" s="162"/>
      <c r="R10" s="162"/>
      <c r="S10" s="250"/>
      <c r="T10" s="262"/>
      <c r="U10" s="262"/>
      <c r="V10" s="274"/>
      <c r="Z10" s="189"/>
      <c r="AA10" s="289"/>
      <c r="AB10" s="161"/>
      <c r="AC10" s="189"/>
      <c r="AD10" s="189"/>
      <c r="AE10" s="189"/>
      <c r="AG10" s="190"/>
      <c r="AH10" s="190"/>
      <c r="AI10" s="190"/>
      <c r="AJ10" s="109"/>
      <c r="AK10" s="185"/>
      <c r="AL10" s="289"/>
      <c r="AM10" s="296"/>
      <c r="AN10" s="296"/>
      <c r="AO10" s="300"/>
      <c r="AP10" s="300"/>
      <c r="AQ10" s="300"/>
      <c r="AR10" s="305"/>
      <c r="AS10" s="304"/>
      <c r="AT10" s="304"/>
      <c r="AU10" s="304"/>
      <c r="AV10" s="109"/>
      <c r="AW10" s="109"/>
      <c r="AX10" s="714"/>
      <c r="AY10" s="714"/>
      <c r="AZ10" s="307" t="s">
        <v>242</v>
      </c>
      <c r="BA10" s="109"/>
      <c r="BB10" s="319">
        <v>1</v>
      </c>
      <c r="BC10" s="389"/>
      <c r="BD10" s="335"/>
      <c r="BE10" s="761" t="s">
        <v>59</v>
      </c>
      <c r="BF10" s="296"/>
      <c r="BJ10" s="196"/>
      <c r="BK10" s="196"/>
      <c r="BL10" s="196"/>
    </row>
    <row r="11" spans="2:64" s="92" customFormat="1" ht="6" customHeight="1">
      <c r="B11" s="94"/>
      <c r="C11" s="94"/>
      <c r="D11" s="94"/>
      <c r="E11" s="94"/>
      <c r="F11" s="152"/>
      <c r="G11" s="94"/>
      <c r="H11" s="94"/>
      <c r="I11" s="94"/>
      <c r="J11" s="94"/>
      <c r="K11" s="93"/>
      <c r="L11" s="162"/>
      <c r="M11" s="94"/>
      <c r="N11" s="94"/>
      <c r="O11" s="93"/>
      <c r="P11" s="94"/>
      <c r="Q11" s="94"/>
      <c r="R11" s="94"/>
      <c r="S11" s="94"/>
      <c r="T11" s="94"/>
      <c r="U11" s="94"/>
      <c r="V11" s="152"/>
      <c r="Z11" s="109"/>
      <c r="AA11" s="109"/>
      <c r="AB11" s="109"/>
      <c r="AC11" s="109"/>
      <c r="AD11" s="109"/>
      <c r="AE11" s="109"/>
      <c r="AG11" s="189"/>
      <c r="AH11" s="190"/>
      <c r="AI11" s="109"/>
      <c r="AJ11" s="190"/>
      <c r="AK11" s="109"/>
      <c r="AL11" s="109"/>
      <c r="AM11" s="109"/>
      <c r="AN11" s="109"/>
      <c r="AO11" s="94"/>
      <c r="AP11" s="94"/>
      <c r="AQ11" s="93"/>
      <c r="AR11" s="306"/>
      <c r="AS11" s="304"/>
      <c r="AT11" s="304"/>
      <c r="AU11" s="304"/>
      <c r="AV11" s="109"/>
      <c r="AW11" s="109"/>
      <c r="AX11" s="714"/>
      <c r="AY11" s="714"/>
      <c r="AZ11" s="109"/>
      <c r="BA11" s="109"/>
      <c r="BB11" s="189"/>
      <c r="BC11" s="189"/>
      <c r="BD11" s="189"/>
      <c r="BE11" s="761"/>
      <c r="BF11" s="296"/>
      <c r="BJ11" s="196"/>
      <c r="BK11" s="196"/>
      <c r="BL11" s="196"/>
    </row>
    <row r="12" spans="2:64" s="92" customFormat="1" ht="20.25" customHeight="1">
      <c r="B12" s="95"/>
      <c r="C12" s="95"/>
      <c r="D12" s="95"/>
      <c r="E12" s="95"/>
      <c r="F12" s="95"/>
      <c r="G12" s="95"/>
      <c r="H12" s="95"/>
      <c r="I12" s="95"/>
      <c r="J12" s="95"/>
      <c r="K12" s="95"/>
      <c r="L12" s="95"/>
      <c r="M12" s="95"/>
      <c r="N12" s="95"/>
      <c r="O12" s="95"/>
      <c r="P12" s="95"/>
      <c r="Q12" s="95"/>
      <c r="R12" s="95"/>
      <c r="S12" s="95"/>
      <c r="T12" s="95"/>
      <c r="U12" s="95"/>
      <c r="V12" s="95"/>
      <c r="Z12" s="93"/>
      <c r="AA12" s="290"/>
      <c r="AB12" s="290"/>
      <c r="AC12" s="93"/>
      <c r="AD12" s="189"/>
      <c r="AE12" s="189"/>
      <c r="AF12" s="294"/>
      <c r="AG12" s="161"/>
      <c r="AH12" s="190"/>
      <c r="AI12" s="109"/>
      <c r="AJ12" s="190"/>
      <c r="AK12" s="109"/>
      <c r="AL12" s="109"/>
      <c r="AM12" s="109"/>
      <c r="AN12" s="109"/>
      <c r="AO12" s="301"/>
      <c r="AP12" s="301"/>
      <c r="AQ12" s="301"/>
      <c r="AR12" s="305"/>
      <c r="AS12" s="304"/>
      <c r="AT12" s="304"/>
      <c r="AU12" s="304"/>
      <c r="AV12" s="109"/>
      <c r="AW12" s="109"/>
      <c r="AX12" s="714"/>
      <c r="AY12" s="714"/>
      <c r="AZ12" s="109"/>
      <c r="BA12" s="109"/>
      <c r="BB12" s="319">
        <v>1</v>
      </c>
      <c r="BC12" s="389"/>
      <c r="BD12" s="335"/>
      <c r="BE12" s="762" t="s">
        <v>62</v>
      </c>
      <c r="BF12" s="296"/>
      <c r="BJ12" s="196"/>
      <c r="BK12" s="196"/>
      <c r="BL12" s="196"/>
    </row>
    <row r="13" spans="2:64" s="92" customFormat="1" ht="6.75" customHeight="1">
      <c r="B13" s="95"/>
      <c r="C13" s="95"/>
      <c r="D13" s="95"/>
      <c r="E13" s="95"/>
      <c r="F13" s="95"/>
      <c r="G13" s="95"/>
      <c r="H13" s="95"/>
      <c r="I13" s="95"/>
      <c r="J13" s="95"/>
      <c r="K13" s="95"/>
      <c r="L13" s="95"/>
      <c r="M13" s="95"/>
      <c r="N13" s="95"/>
      <c r="O13" s="95"/>
      <c r="P13" s="95"/>
      <c r="Q13" s="95"/>
      <c r="R13" s="95"/>
      <c r="S13" s="95"/>
      <c r="T13" s="95"/>
      <c r="U13" s="95"/>
      <c r="V13" s="95"/>
      <c r="Z13" s="162"/>
      <c r="AA13" s="291"/>
      <c r="AB13" s="291"/>
      <c r="AC13" s="162"/>
      <c r="AD13" s="190"/>
      <c r="AE13" s="190"/>
      <c r="AG13" s="296"/>
      <c r="AH13" s="296"/>
      <c r="AI13" s="296"/>
      <c r="AJ13" s="296"/>
      <c r="AK13" s="296"/>
      <c r="AL13" s="296"/>
      <c r="AM13" s="296"/>
      <c r="AN13" s="296"/>
      <c r="AO13" s="94"/>
      <c r="AP13" s="94"/>
      <c r="AQ13" s="94"/>
      <c r="AR13" s="296"/>
      <c r="AS13" s="304"/>
      <c r="AT13" s="304"/>
      <c r="AU13" s="304"/>
      <c r="AV13" s="109"/>
      <c r="AW13" s="109"/>
      <c r="AX13" s="714"/>
      <c r="AY13" s="714"/>
      <c r="AZ13" s="109"/>
      <c r="BA13" s="109"/>
      <c r="BB13" s="189"/>
      <c r="BC13" s="189"/>
      <c r="BD13" s="189"/>
      <c r="BE13" s="761"/>
      <c r="BF13" s="296"/>
      <c r="BJ13" s="196"/>
      <c r="BK13" s="196"/>
      <c r="BL13" s="196"/>
    </row>
    <row r="14" spans="2:64" s="92" customFormat="1" ht="18.75">
      <c r="B14" s="95"/>
      <c r="C14" s="95"/>
      <c r="D14" s="95"/>
      <c r="E14" s="95"/>
      <c r="F14" s="95"/>
      <c r="G14" s="95"/>
      <c r="H14" s="95"/>
      <c r="I14" s="95"/>
      <c r="J14" s="95"/>
      <c r="K14" s="95"/>
      <c r="L14" s="95"/>
      <c r="M14" s="95"/>
      <c r="N14" s="95"/>
      <c r="O14" s="95"/>
      <c r="P14" s="95"/>
      <c r="Q14" s="95"/>
      <c r="R14" s="95"/>
      <c r="S14" s="95"/>
      <c r="T14" s="95"/>
      <c r="U14" s="95"/>
      <c r="V14" s="95"/>
      <c r="Z14" s="93"/>
      <c r="AA14" s="290"/>
      <c r="AB14" s="290"/>
      <c r="AC14" s="93"/>
      <c r="AD14" s="189"/>
      <c r="AE14" s="189"/>
      <c r="AG14" s="296"/>
      <c r="AH14" s="296"/>
      <c r="AI14" s="296"/>
      <c r="AJ14" s="296"/>
      <c r="AK14" s="296"/>
      <c r="AL14" s="296"/>
      <c r="AM14" s="296"/>
      <c r="AN14" s="296"/>
      <c r="AO14" s="94"/>
      <c r="AP14" s="94"/>
      <c r="AQ14" s="94"/>
      <c r="AR14" s="296"/>
      <c r="AS14" s="304"/>
      <c r="AT14" s="307" t="s">
        <v>243</v>
      </c>
      <c r="AU14" s="310">
        <v>0.39583333333333326</v>
      </c>
      <c r="AV14" s="313"/>
      <c r="AW14" s="316"/>
      <c r="AX14" s="189" t="s">
        <v>24</v>
      </c>
      <c r="AY14" s="310">
        <v>0.6875</v>
      </c>
      <c r="AZ14" s="313"/>
      <c r="BA14" s="316"/>
      <c r="BB14" s="185" t="s">
        <v>63</v>
      </c>
      <c r="BC14" s="754">
        <f>(AY14-AU14)*24</f>
        <v>7</v>
      </c>
      <c r="BD14" s="760"/>
      <c r="BE14" s="161" t="s">
        <v>44</v>
      </c>
      <c r="BF14" s="189"/>
      <c r="BJ14" s="196"/>
      <c r="BK14" s="196"/>
      <c r="BL14" s="196"/>
    </row>
    <row r="15" spans="2:64" s="92" customFormat="1" ht="6.75" customHeight="1">
      <c r="C15" s="110"/>
      <c r="D15" s="110"/>
      <c r="E15" s="110"/>
      <c r="F15" s="110"/>
      <c r="G15" s="109"/>
      <c r="H15" s="109"/>
      <c r="I15" s="185"/>
      <c r="J15" s="189"/>
      <c r="K15" s="190"/>
      <c r="L15" s="109"/>
      <c r="M15" s="109"/>
      <c r="N15" s="189"/>
      <c r="O15" s="109"/>
      <c r="P15" s="109"/>
      <c r="Q15" s="190"/>
      <c r="R15" s="109"/>
      <c r="S15" s="109"/>
      <c r="T15" s="109"/>
      <c r="U15" s="109"/>
      <c r="V15" s="109"/>
      <c r="W15" s="185"/>
      <c r="X15" s="189"/>
      <c r="Y15" s="189"/>
      <c r="Z15" s="161"/>
      <c r="AA15" s="189"/>
      <c r="AB15" s="185"/>
      <c r="AC15" s="189"/>
      <c r="AD15" s="190"/>
      <c r="AE15" s="109"/>
      <c r="AG15" s="294"/>
      <c r="AH15" s="298"/>
      <c r="AJ15" s="298"/>
      <c r="AQ15" s="288"/>
      <c r="AR15" s="288"/>
      <c r="AS15" s="288"/>
      <c r="AT15" s="288"/>
      <c r="AU15" s="288"/>
      <c r="AX15" s="715"/>
      <c r="AY15" s="715"/>
      <c r="BB15" s="294"/>
      <c r="BC15" s="294"/>
      <c r="BD15" s="294"/>
      <c r="BE15" s="763"/>
      <c r="BJ15" s="196"/>
      <c r="BK15" s="196"/>
      <c r="BL15" s="196"/>
    </row>
    <row r="16" spans="2:64" ht="8.4499999999999993" customHeight="1">
      <c r="C16" s="111"/>
      <c r="D16" s="111"/>
      <c r="E16" s="111"/>
      <c r="F16" s="111"/>
      <c r="G16" s="111"/>
      <c r="X16" s="111"/>
      <c r="AN16" s="111"/>
      <c r="BE16" s="764"/>
      <c r="BF16" s="764"/>
      <c r="BG16" s="764"/>
    </row>
    <row r="17" spans="2:58" ht="20.25" customHeight="1">
      <c r="B17" s="635" t="s">
        <v>61</v>
      </c>
      <c r="C17" s="643" t="s">
        <v>154</v>
      </c>
      <c r="D17" s="649"/>
      <c r="E17" s="652"/>
      <c r="F17" s="652"/>
      <c r="G17" s="656" t="s">
        <v>244</v>
      </c>
      <c r="H17" s="660" t="s">
        <v>197</v>
      </c>
      <c r="I17" s="649"/>
      <c r="J17" s="649"/>
      <c r="K17" s="652"/>
      <c r="L17" s="660" t="s">
        <v>245</v>
      </c>
      <c r="M17" s="649"/>
      <c r="N17" s="649"/>
      <c r="O17" s="666"/>
      <c r="P17" s="669"/>
      <c r="Q17" s="678"/>
      <c r="R17" s="686"/>
      <c r="S17" s="251" t="s">
        <v>204</v>
      </c>
      <c r="T17" s="263"/>
      <c r="U17" s="263"/>
      <c r="V17" s="263"/>
      <c r="W17" s="263"/>
      <c r="X17" s="263"/>
      <c r="Y17" s="263"/>
      <c r="Z17" s="263"/>
      <c r="AA17" s="263"/>
      <c r="AB17" s="263"/>
      <c r="AC17" s="263"/>
      <c r="AD17" s="263"/>
      <c r="AE17" s="263"/>
      <c r="AF17" s="263"/>
      <c r="AG17" s="263"/>
      <c r="AH17" s="263"/>
      <c r="AI17" s="263"/>
      <c r="AJ17" s="263"/>
      <c r="AK17" s="263"/>
      <c r="AL17" s="263"/>
      <c r="AM17" s="263"/>
      <c r="AN17" s="263"/>
      <c r="AO17" s="263"/>
      <c r="AP17" s="263"/>
      <c r="AQ17" s="263"/>
      <c r="AR17" s="263"/>
      <c r="AS17" s="263"/>
      <c r="AT17" s="263"/>
      <c r="AU17" s="263"/>
      <c r="AV17" s="263"/>
      <c r="AW17" s="317"/>
      <c r="AX17" s="716" t="str">
        <f>IF(BB3="４週","(11) 1～4週目の勤務時間数合計","(11) 1か月の勤務時間数   合計")</f>
        <v>(11) 1～4週目の勤務時間数合計</v>
      </c>
      <c r="AY17" s="724"/>
      <c r="AZ17" s="731" t="s">
        <v>46</v>
      </c>
      <c r="BA17" s="739"/>
      <c r="BB17" s="747" t="s">
        <v>246</v>
      </c>
      <c r="BC17" s="170"/>
      <c r="BD17" s="170"/>
      <c r="BE17" s="170"/>
      <c r="BF17" s="765"/>
    </row>
    <row r="18" spans="2:58" ht="20.25" customHeight="1">
      <c r="B18" s="636"/>
      <c r="C18" s="644"/>
      <c r="D18" s="650"/>
      <c r="E18" s="653"/>
      <c r="F18" s="653"/>
      <c r="G18" s="657"/>
      <c r="H18" s="661"/>
      <c r="I18" s="650"/>
      <c r="J18" s="650"/>
      <c r="K18" s="653"/>
      <c r="L18" s="661"/>
      <c r="M18" s="650"/>
      <c r="N18" s="650"/>
      <c r="O18" s="667"/>
      <c r="P18" s="670"/>
      <c r="Q18" s="679"/>
      <c r="R18" s="687"/>
      <c r="S18" s="694" t="s">
        <v>25</v>
      </c>
      <c r="T18" s="699"/>
      <c r="U18" s="699"/>
      <c r="V18" s="699"/>
      <c r="W18" s="699"/>
      <c r="X18" s="699"/>
      <c r="Y18" s="704"/>
      <c r="Z18" s="694" t="s">
        <v>45</v>
      </c>
      <c r="AA18" s="699"/>
      <c r="AB18" s="699"/>
      <c r="AC18" s="699"/>
      <c r="AD18" s="699"/>
      <c r="AE18" s="699"/>
      <c r="AF18" s="704"/>
      <c r="AG18" s="694" t="s">
        <v>49</v>
      </c>
      <c r="AH18" s="699"/>
      <c r="AI18" s="699"/>
      <c r="AJ18" s="699"/>
      <c r="AK18" s="699"/>
      <c r="AL18" s="699"/>
      <c r="AM18" s="704"/>
      <c r="AN18" s="694" t="s">
        <v>7</v>
      </c>
      <c r="AO18" s="699"/>
      <c r="AP18" s="699"/>
      <c r="AQ18" s="699"/>
      <c r="AR18" s="699"/>
      <c r="AS18" s="699"/>
      <c r="AT18" s="704"/>
      <c r="AU18" s="711" t="s">
        <v>53</v>
      </c>
      <c r="AV18" s="712"/>
      <c r="AW18" s="713"/>
      <c r="AX18" s="717"/>
      <c r="AY18" s="725"/>
      <c r="AZ18" s="732"/>
      <c r="BA18" s="740"/>
      <c r="BB18" s="748"/>
      <c r="BC18" s="755"/>
      <c r="BD18" s="755"/>
      <c r="BE18" s="755"/>
      <c r="BF18" s="766"/>
    </row>
    <row r="19" spans="2:58" ht="20.25" customHeight="1">
      <c r="B19" s="636"/>
      <c r="C19" s="644"/>
      <c r="D19" s="650"/>
      <c r="E19" s="653"/>
      <c r="F19" s="653"/>
      <c r="G19" s="657"/>
      <c r="H19" s="661"/>
      <c r="I19" s="650"/>
      <c r="J19" s="650"/>
      <c r="K19" s="653"/>
      <c r="L19" s="661"/>
      <c r="M19" s="650"/>
      <c r="N19" s="650"/>
      <c r="O19" s="667"/>
      <c r="P19" s="670"/>
      <c r="Q19" s="679"/>
      <c r="R19" s="687"/>
      <c r="S19" s="695">
        <v>1</v>
      </c>
      <c r="T19" s="700">
        <v>2</v>
      </c>
      <c r="U19" s="700">
        <v>3</v>
      </c>
      <c r="V19" s="700">
        <v>4</v>
      </c>
      <c r="W19" s="700">
        <v>5</v>
      </c>
      <c r="X19" s="700">
        <v>6</v>
      </c>
      <c r="Y19" s="705">
        <v>7</v>
      </c>
      <c r="Z19" s="695">
        <v>8</v>
      </c>
      <c r="AA19" s="700">
        <v>9</v>
      </c>
      <c r="AB19" s="700">
        <v>10</v>
      </c>
      <c r="AC19" s="700">
        <v>11</v>
      </c>
      <c r="AD19" s="700">
        <v>12</v>
      </c>
      <c r="AE19" s="700">
        <v>13</v>
      </c>
      <c r="AF19" s="705">
        <v>14</v>
      </c>
      <c r="AG19" s="709">
        <v>15</v>
      </c>
      <c r="AH19" s="700">
        <v>16</v>
      </c>
      <c r="AI19" s="700">
        <v>17</v>
      </c>
      <c r="AJ19" s="700">
        <v>18</v>
      </c>
      <c r="AK19" s="700">
        <v>19</v>
      </c>
      <c r="AL19" s="700">
        <v>20</v>
      </c>
      <c r="AM19" s="705">
        <v>21</v>
      </c>
      <c r="AN19" s="695">
        <v>22</v>
      </c>
      <c r="AO19" s="700">
        <v>23</v>
      </c>
      <c r="AP19" s="700">
        <v>24</v>
      </c>
      <c r="AQ19" s="700">
        <v>25</v>
      </c>
      <c r="AR19" s="700">
        <v>26</v>
      </c>
      <c r="AS19" s="700">
        <v>27</v>
      </c>
      <c r="AT19" s="705">
        <v>28</v>
      </c>
      <c r="AU19" s="695" t="str">
        <f>IF($BB$3="暦月",IF(DAY(DATE($AC$2,$AG$2,29))=29,29,""),"")</f>
        <v/>
      </c>
      <c r="AV19" s="700" t="str">
        <f>IF($BB$3="暦月",IF(DAY(DATE($AC$2,$AG$2,30))=30,30,""),"")</f>
        <v/>
      </c>
      <c r="AW19" s="705" t="str">
        <f>IF($BB$3="暦月",IF(DAY(DATE($AC$2,$AG$2,31))=31,31,""),"")</f>
        <v/>
      </c>
      <c r="AX19" s="717"/>
      <c r="AY19" s="725"/>
      <c r="AZ19" s="732"/>
      <c r="BA19" s="740"/>
      <c r="BB19" s="748"/>
      <c r="BC19" s="755"/>
      <c r="BD19" s="755"/>
      <c r="BE19" s="755"/>
      <c r="BF19" s="766"/>
    </row>
    <row r="20" spans="2:58" ht="20.25" hidden="1" customHeight="1">
      <c r="B20" s="636"/>
      <c r="C20" s="644"/>
      <c r="D20" s="650"/>
      <c r="E20" s="653"/>
      <c r="F20" s="653"/>
      <c r="G20" s="657"/>
      <c r="H20" s="661"/>
      <c r="I20" s="650"/>
      <c r="J20" s="650"/>
      <c r="K20" s="653"/>
      <c r="L20" s="661"/>
      <c r="M20" s="650"/>
      <c r="N20" s="650"/>
      <c r="O20" s="667"/>
      <c r="P20" s="670"/>
      <c r="Q20" s="679"/>
      <c r="R20" s="687"/>
      <c r="S20" s="695">
        <f>WEEKDAY(DATE($AC$2,$AG$2,1))</f>
        <v>5</v>
      </c>
      <c r="T20" s="700">
        <f>WEEKDAY(DATE($AC$2,$AG$2,2))</f>
        <v>6</v>
      </c>
      <c r="U20" s="700">
        <f>WEEKDAY(DATE($AC$2,$AG$2,3))</f>
        <v>7</v>
      </c>
      <c r="V20" s="700">
        <f>WEEKDAY(DATE($AC$2,$AG$2,4))</f>
        <v>1</v>
      </c>
      <c r="W20" s="700">
        <f>WEEKDAY(DATE($AC$2,$AG$2,5))</f>
        <v>2</v>
      </c>
      <c r="X20" s="700">
        <f>WEEKDAY(DATE($AC$2,$AG$2,6))</f>
        <v>3</v>
      </c>
      <c r="Y20" s="705">
        <f>WEEKDAY(DATE($AC$2,$AG$2,7))</f>
        <v>4</v>
      </c>
      <c r="Z20" s="695">
        <f>WEEKDAY(DATE($AC$2,$AG$2,8))</f>
        <v>5</v>
      </c>
      <c r="AA20" s="700">
        <f>WEEKDAY(DATE($AC$2,$AG$2,9))</f>
        <v>6</v>
      </c>
      <c r="AB20" s="700">
        <f>WEEKDAY(DATE($AC$2,$AG$2,10))</f>
        <v>7</v>
      </c>
      <c r="AC20" s="700">
        <f>WEEKDAY(DATE($AC$2,$AG$2,11))</f>
        <v>1</v>
      </c>
      <c r="AD20" s="700">
        <f>WEEKDAY(DATE($AC$2,$AG$2,12))</f>
        <v>2</v>
      </c>
      <c r="AE20" s="700">
        <f>WEEKDAY(DATE($AC$2,$AG$2,13))</f>
        <v>3</v>
      </c>
      <c r="AF20" s="705">
        <f>WEEKDAY(DATE($AC$2,$AG$2,14))</f>
        <v>4</v>
      </c>
      <c r="AG20" s="695">
        <f>WEEKDAY(DATE($AC$2,$AG$2,15))</f>
        <v>5</v>
      </c>
      <c r="AH20" s="700">
        <f>WEEKDAY(DATE($AC$2,$AG$2,16))</f>
        <v>6</v>
      </c>
      <c r="AI20" s="700">
        <f>WEEKDAY(DATE($AC$2,$AG$2,17))</f>
        <v>7</v>
      </c>
      <c r="AJ20" s="700">
        <f>WEEKDAY(DATE($AC$2,$AG$2,18))</f>
        <v>1</v>
      </c>
      <c r="AK20" s="700">
        <f>WEEKDAY(DATE($AC$2,$AG$2,19))</f>
        <v>2</v>
      </c>
      <c r="AL20" s="700">
        <f>WEEKDAY(DATE($AC$2,$AG$2,20))</f>
        <v>3</v>
      </c>
      <c r="AM20" s="705">
        <f>WEEKDAY(DATE($AC$2,$AG$2,21))</f>
        <v>4</v>
      </c>
      <c r="AN20" s="695">
        <f>WEEKDAY(DATE($AC$2,$AG$2,22))</f>
        <v>5</v>
      </c>
      <c r="AO20" s="700">
        <f>WEEKDAY(DATE($AC$2,$AG$2,23))</f>
        <v>6</v>
      </c>
      <c r="AP20" s="700">
        <f>WEEKDAY(DATE($AC$2,$AG$2,24))</f>
        <v>7</v>
      </c>
      <c r="AQ20" s="700">
        <f>WEEKDAY(DATE($AC$2,$AG$2,25))</f>
        <v>1</v>
      </c>
      <c r="AR20" s="700">
        <f>WEEKDAY(DATE($AC$2,$AG$2,26))</f>
        <v>2</v>
      </c>
      <c r="AS20" s="700">
        <f>WEEKDAY(DATE($AC$2,$AG$2,27))</f>
        <v>3</v>
      </c>
      <c r="AT20" s="705">
        <f>WEEKDAY(DATE($AC$2,$AG$2,28))</f>
        <v>4</v>
      </c>
      <c r="AU20" s="695">
        <f>IF(AU19=29,WEEKDAY(DATE($AC$2,$AG$2,29)),0)</f>
        <v>0</v>
      </c>
      <c r="AV20" s="700">
        <f>IF(AV19=30,WEEKDAY(DATE($AC$2,$AG$2,30)),0)</f>
        <v>0</v>
      </c>
      <c r="AW20" s="705">
        <f>IF(AW19=31,WEEKDAY(DATE($AC$2,$AG$2,31)),0)</f>
        <v>0</v>
      </c>
      <c r="AX20" s="717"/>
      <c r="AY20" s="725"/>
      <c r="AZ20" s="732"/>
      <c r="BA20" s="740"/>
      <c r="BB20" s="748"/>
      <c r="BC20" s="755"/>
      <c r="BD20" s="755"/>
      <c r="BE20" s="755"/>
      <c r="BF20" s="766"/>
    </row>
    <row r="21" spans="2:58" ht="22.5" customHeight="1">
      <c r="B21" s="637"/>
      <c r="C21" s="645"/>
      <c r="D21" s="651"/>
      <c r="E21" s="654"/>
      <c r="F21" s="654"/>
      <c r="G21" s="658"/>
      <c r="H21" s="662"/>
      <c r="I21" s="651"/>
      <c r="J21" s="651"/>
      <c r="K21" s="654"/>
      <c r="L21" s="662"/>
      <c r="M21" s="651"/>
      <c r="N21" s="651"/>
      <c r="O21" s="668"/>
      <c r="P21" s="671"/>
      <c r="Q21" s="680"/>
      <c r="R21" s="688"/>
      <c r="S21" s="696" t="str">
        <f t="shared" ref="S21:AT21" si="0">IF(S20=1,"日",IF(S20=2,"月",IF(S20=3,"火",IF(S20=4,"水",IF(S20=5,"木",IF(S20=6,"金","土"))))))</f>
        <v>木</v>
      </c>
      <c r="T21" s="701" t="str">
        <f t="shared" si="0"/>
        <v>金</v>
      </c>
      <c r="U21" s="701" t="str">
        <f t="shared" si="0"/>
        <v>土</v>
      </c>
      <c r="V21" s="701" t="str">
        <f t="shared" si="0"/>
        <v>日</v>
      </c>
      <c r="W21" s="701" t="str">
        <f t="shared" si="0"/>
        <v>月</v>
      </c>
      <c r="X21" s="701" t="str">
        <f t="shared" si="0"/>
        <v>火</v>
      </c>
      <c r="Y21" s="706" t="str">
        <f t="shared" si="0"/>
        <v>水</v>
      </c>
      <c r="Z21" s="696" t="str">
        <f t="shared" si="0"/>
        <v>木</v>
      </c>
      <c r="AA21" s="701" t="str">
        <f t="shared" si="0"/>
        <v>金</v>
      </c>
      <c r="AB21" s="701" t="str">
        <f t="shared" si="0"/>
        <v>土</v>
      </c>
      <c r="AC21" s="701" t="str">
        <f t="shared" si="0"/>
        <v>日</v>
      </c>
      <c r="AD21" s="701" t="str">
        <f t="shared" si="0"/>
        <v>月</v>
      </c>
      <c r="AE21" s="701" t="str">
        <f t="shared" si="0"/>
        <v>火</v>
      </c>
      <c r="AF21" s="706" t="str">
        <f t="shared" si="0"/>
        <v>水</v>
      </c>
      <c r="AG21" s="696" t="str">
        <f t="shared" si="0"/>
        <v>木</v>
      </c>
      <c r="AH21" s="701" t="str">
        <f t="shared" si="0"/>
        <v>金</v>
      </c>
      <c r="AI21" s="701" t="str">
        <f t="shared" si="0"/>
        <v>土</v>
      </c>
      <c r="AJ21" s="701" t="str">
        <f t="shared" si="0"/>
        <v>日</v>
      </c>
      <c r="AK21" s="701" t="str">
        <f t="shared" si="0"/>
        <v>月</v>
      </c>
      <c r="AL21" s="701" t="str">
        <f t="shared" si="0"/>
        <v>火</v>
      </c>
      <c r="AM21" s="706" t="str">
        <f t="shared" si="0"/>
        <v>水</v>
      </c>
      <c r="AN21" s="696" t="str">
        <f t="shared" si="0"/>
        <v>木</v>
      </c>
      <c r="AO21" s="701" t="str">
        <f t="shared" si="0"/>
        <v>金</v>
      </c>
      <c r="AP21" s="701" t="str">
        <f t="shared" si="0"/>
        <v>土</v>
      </c>
      <c r="AQ21" s="701" t="str">
        <f t="shared" si="0"/>
        <v>日</v>
      </c>
      <c r="AR21" s="701" t="str">
        <f t="shared" si="0"/>
        <v>月</v>
      </c>
      <c r="AS21" s="701" t="str">
        <f t="shared" si="0"/>
        <v>火</v>
      </c>
      <c r="AT21" s="706" t="str">
        <f t="shared" si="0"/>
        <v>水</v>
      </c>
      <c r="AU21" s="701" t="str">
        <f>IF(AU20=1,"日",IF(AU20=2,"月",IF(AU20=3,"火",IF(AU20=4,"水",IF(AU20=5,"木",IF(AU20=6,"金",IF(AU20=0,"","土")))))))</f>
        <v/>
      </c>
      <c r="AV21" s="701" t="str">
        <f>IF(AV20=1,"日",IF(AV20=2,"月",IF(AV20=3,"火",IF(AV20=4,"水",IF(AV20=5,"木",IF(AV20=6,"金",IF(AV20=0,"","土")))))))</f>
        <v/>
      </c>
      <c r="AW21" s="701" t="str">
        <f>IF(AW20=1,"日",IF(AW20=2,"月",IF(AW20=3,"火",IF(AW20=4,"水",IF(AW20=5,"木",IF(AW20=6,"金",IF(AW20=0,"","土")))))))</f>
        <v/>
      </c>
      <c r="AX21" s="718"/>
      <c r="AY21" s="726"/>
      <c r="AZ21" s="733"/>
      <c r="BA21" s="741"/>
      <c r="BB21" s="749"/>
      <c r="BC21" s="756"/>
      <c r="BD21" s="756"/>
      <c r="BE21" s="756"/>
      <c r="BF21" s="767"/>
    </row>
    <row r="22" spans="2:58" ht="20.25" customHeight="1">
      <c r="B22" s="638">
        <v>1</v>
      </c>
      <c r="C22" s="115" t="s">
        <v>17</v>
      </c>
      <c r="D22" s="133"/>
      <c r="E22" s="144"/>
      <c r="F22" s="153"/>
      <c r="G22" s="166" t="s">
        <v>28</v>
      </c>
      <c r="H22" s="178" t="s">
        <v>38</v>
      </c>
      <c r="I22" s="186"/>
      <c r="J22" s="186"/>
      <c r="K22" s="191"/>
      <c r="L22" s="197" t="s">
        <v>183</v>
      </c>
      <c r="M22" s="204"/>
      <c r="N22" s="204"/>
      <c r="O22" s="216"/>
      <c r="P22" s="672" t="s">
        <v>105</v>
      </c>
      <c r="Q22" s="681"/>
      <c r="R22" s="689"/>
      <c r="S22" s="255" t="s">
        <v>71</v>
      </c>
      <c r="T22" s="267" t="s">
        <v>71</v>
      </c>
      <c r="U22" s="267"/>
      <c r="V22" s="267"/>
      <c r="W22" s="267" t="s">
        <v>71</v>
      </c>
      <c r="X22" s="267" t="s">
        <v>71</v>
      </c>
      <c r="Y22" s="279" t="s">
        <v>71</v>
      </c>
      <c r="Z22" s="255" t="s">
        <v>71</v>
      </c>
      <c r="AA22" s="267" t="s">
        <v>71</v>
      </c>
      <c r="AB22" s="267"/>
      <c r="AC22" s="267"/>
      <c r="AD22" s="267" t="s">
        <v>71</v>
      </c>
      <c r="AE22" s="267" t="s">
        <v>71</v>
      </c>
      <c r="AF22" s="279" t="s">
        <v>71</v>
      </c>
      <c r="AG22" s="255" t="s">
        <v>71</v>
      </c>
      <c r="AH22" s="267" t="s">
        <v>71</v>
      </c>
      <c r="AI22" s="267"/>
      <c r="AJ22" s="267"/>
      <c r="AK22" s="267" t="s">
        <v>71</v>
      </c>
      <c r="AL22" s="267" t="s">
        <v>71</v>
      </c>
      <c r="AM22" s="279" t="s">
        <v>71</v>
      </c>
      <c r="AN22" s="255" t="s">
        <v>71</v>
      </c>
      <c r="AO22" s="267" t="s">
        <v>71</v>
      </c>
      <c r="AP22" s="267"/>
      <c r="AQ22" s="267"/>
      <c r="AR22" s="267" t="s">
        <v>71</v>
      </c>
      <c r="AS22" s="267" t="s">
        <v>71</v>
      </c>
      <c r="AT22" s="279" t="s">
        <v>71</v>
      </c>
      <c r="AU22" s="255"/>
      <c r="AV22" s="267"/>
      <c r="AW22" s="267"/>
      <c r="AX22" s="719"/>
      <c r="AY22" s="727"/>
      <c r="AZ22" s="734"/>
      <c r="BA22" s="742"/>
      <c r="BB22" s="376"/>
      <c r="BC22" s="394"/>
      <c r="BD22" s="394"/>
      <c r="BE22" s="394"/>
      <c r="BF22" s="411"/>
    </row>
    <row r="23" spans="2:58" ht="20.25" customHeight="1">
      <c r="B23" s="639"/>
      <c r="C23" s="116"/>
      <c r="D23" s="134"/>
      <c r="E23" s="145"/>
      <c r="F23" s="154"/>
      <c r="G23" s="167"/>
      <c r="H23" s="179"/>
      <c r="I23" s="187"/>
      <c r="J23" s="187"/>
      <c r="K23" s="192"/>
      <c r="L23" s="198"/>
      <c r="M23" s="205"/>
      <c r="N23" s="205"/>
      <c r="O23" s="217"/>
      <c r="P23" s="673" t="s">
        <v>40</v>
      </c>
      <c r="Q23" s="682"/>
      <c r="R23" s="690"/>
      <c r="S23" s="697">
        <f>IF(S22="","",VLOOKUP(S22,'【記載例】シフト記号表（勤務時間帯）'!$C$6:$K$35,9,FALSE))</f>
        <v>8</v>
      </c>
      <c r="T23" s="702">
        <f>IF(T22="","",VLOOKUP(T22,'【記載例】シフト記号表（勤務時間帯）'!$C$6:$K$35,9,FALSE))</f>
        <v>8</v>
      </c>
      <c r="U23" s="702" t="str">
        <f>IF(U22="","",VLOOKUP(U22,'【記載例】シフト記号表（勤務時間帯）'!$C$6:$K$35,9,FALSE))</f>
        <v/>
      </c>
      <c r="V23" s="702" t="str">
        <f>IF(V22="","",VLOOKUP(V22,'【記載例】シフト記号表（勤務時間帯）'!$C$6:$K$35,9,FALSE))</f>
        <v/>
      </c>
      <c r="W23" s="702">
        <f>IF(W22="","",VLOOKUP(W22,'【記載例】シフト記号表（勤務時間帯）'!$C$6:$K$35,9,FALSE))</f>
        <v>8</v>
      </c>
      <c r="X23" s="702">
        <f>IF(X22="","",VLOOKUP(X22,'【記載例】シフト記号表（勤務時間帯）'!$C$6:$K$35,9,FALSE))</f>
        <v>8</v>
      </c>
      <c r="Y23" s="707">
        <f>IF(Y22="","",VLOOKUP(Y22,'【記載例】シフト記号表（勤務時間帯）'!$C$6:$K$35,9,FALSE))</f>
        <v>8</v>
      </c>
      <c r="Z23" s="697">
        <f>IF(Z22="","",VLOOKUP(Z22,'【記載例】シフト記号表（勤務時間帯）'!$C$6:$K$35,9,FALSE))</f>
        <v>8</v>
      </c>
      <c r="AA23" s="702">
        <f>IF(AA22="","",VLOOKUP(AA22,'【記載例】シフト記号表（勤務時間帯）'!$C$6:$K$35,9,FALSE))</f>
        <v>8</v>
      </c>
      <c r="AB23" s="702" t="str">
        <f>IF(AB22="","",VLOOKUP(AB22,'【記載例】シフト記号表（勤務時間帯）'!$C$6:$K$35,9,FALSE))</f>
        <v/>
      </c>
      <c r="AC23" s="702" t="str">
        <f>IF(AC22="","",VLOOKUP(AC22,'【記載例】シフト記号表（勤務時間帯）'!$C$6:$K$35,9,FALSE))</f>
        <v/>
      </c>
      <c r="AD23" s="702">
        <f>IF(AD22="","",VLOOKUP(AD22,'【記載例】シフト記号表（勤務時間帯）'!$C$6:$K$35,9,FALSE))</f>
        <v>8</v>
      </c>
      <c r="AE23" s="702">
        <f>IF(AE22="","",VLOOKUP(AE22,'【記載例】シフト記号表（勤務時間帯）'!$C$6:$K$35,9,FALSE))</f>
        <v>8</v>
      </c>
      <c r="AF23" s="707">
        <f>IF(AF22="","",VLOOKUP(AF22,'【記載例】シフト記号表（勤務時間帯）'!$C$6:$K$35,9,FALSE))</f>
        <v>8</v>
      </c>
      <c r="AG23" s="697">
        <f>IF(AG22="","",VLOOKUP(AG22,'【記載例】シフト記号表（勤務時間帯）'!$C$6:$K$35,9,FALSE))</f>
        <v>8</v>
      </c>
      <c r="AH23" s="702">
        <f>IF(AH22="","",VLOOKUP(AH22,'【記載例】シフト記号表（勤務時間帯）'!$C$6:$K$35,9,FALSE))</f>
        <v>8</v>
      </c>
      <c r="AI23" s="702" t="str">
        <f>IF(AI22="","",VLOOKUP(AI22,'【記載例】シフト記号表（勤務時間帯）'!$C$6:$K$35,9,FALSE))</f>
        <v/>
      </c>
      <c r="AJ23" s="702" t="str">
        <f>IF(AJ22="","",VLOOKUP(AJ22,'【記載例】シフト記号表（勤務時間帯）'!$C$6:$K$35,9,FALSE))</f>
        <v/>
      </c>
      <c r="AK23" s="702">
        <f>IF(AK22="","",VLOOKUP(AK22,'【記載例】シフト記号表（勤務時間帯）'!$C$6:$K$35,9,FALSE))</f>
        <v>8</v>
      </c>
      <c r="AL23" s="702">
        <f>IF(AL22="","",VLOOKUP(AL22,'【記載例】シフト記号表（勤務時間帯）'!$C$6:$K$35,9,FALSE))</f>
        <v>8</v>
      </c>
      <c r="AM23" s="707">
        <f>IF(AM22="","",VLOOKUP(AM22,'【記載例】シフト記号表（勤務時間帯）'!$C$6:$K$35,9,FALSE))</f>
        <v>8</v>
      </c>
      <c r="AN23" s="697">
        <f>IF(AN22="","",VLOOKUP(AN22,'【記載例】シフト記号表（勤務時間帯）'!$C$6:$K$35,9,FALSE))</f>
        <v>8</v>
      </c>
      <c r="AO23" s="702">
        <f>IF(AO22="","",VLOOKUP(AO22,'【記載例】シフト記号表（勤務時間帯）'!$C$6:$K$35,9,FALSE))</f>
        <v>8</v>
      </c>
      <c r="AP23" s="702" t="str">
        <f>IF(AP22="","",VLOOKUP(AP22,'【記載例】シフト記号表（勤務時間帯）'!$C$6:$K$35,9,FALSE))</f>
        <v/>
      </c>
      <c r="AQ23" s="702" t="str">
        <f>IF(AQ22="","",VLOOKUP(AQ22,'【記載例】シフト記号表（勤務時間帯）'!$C$6:$K$35,9,FALSE))</f>
        <v/>
      </c>
      <c r="AR23" s="702">
        <f>IF(AR22="","",VLOOKUP(AR22,'【記載例】シフト記号表（勤務時間帯）'!$C$6:$K$35,9,FALSE))</f>
        <v>8</v>
      </c>
      <c r="AS23" s="702">
        <f>IF(AS22="","",VLOOKUP(AS22,'【記載例】シフト記号表（勤務時間帯）'!$C$6:$K$35,9,FALSE))</f>
        <v>8</v>
      </c>
      <c r="AT23" s="707">
        <f>IF(AT22="","",VLOOKUP(AT22,'【記載例】シフト記号表（勤務時間帯）'!$C$6:$K$35,9,FALSE))</f>
        <v>8</v>
      </c>
      <c r="AU23" s="697" t="str">
        <f>IF(AU22="","",VLOOKUP(AU22,'【記載例】シフト記号表（勤務時間帯）'!$C$6:$K$35,9,FALSE))</f>
        <v/>
      </c>
      <c r="AV23" s="702" t="str">
        <f>IF(AV22="","",VLOOKUP(AV22,'【記載例】シフト記号表（勤務時間帯）'!$C$6:$K$35,9,FALSE))</f>
        <v/>
      </c>
      <c r="AW23" s="702" t="str">
        <f>IF(AW22="","",VLOOKUP(AW22,'【記載例】シフト記号表（勤務時間帯）'!$C$6:$K$35,9,FALSE))</f>
        <v/>
      </c>
      <c r="AX23" s="720">
        <f>IF($BB$3="４週",SUM(S23:AT23),IF($BB$3="暦月",SUM(S23:AW23),""))</f>
        <v>160</v>
      </c>
      <c r="AY23" s="728"/>
      <c r="AZ23" s="735">
        <f>IF($BB$3="４週",AX23/4,IF($BB$3="暦月",'【記載例】療養通所'!AX23/('【記載例】療養通所'!$BB$8/7),""))</f>
        <v>40</v>
      </c>
      <c r="BA23" s="743"/>
      <c r="BB23" s="377"/>
      <c r="BC23" s="395"/>
      <c r="BD23" s="395"/>
      <c r="BE23" s="395"/>
      <c r="BF23" s="412"/>
    </row>
    <row r="24" spans="2:58" ht="20.25" customHeight="1">
      <c r="B24" s="639"/>
      <c r="C24" s="117"/>
      <c r="D24" s="135"/>
      <c r="E24" s="146"/>
      <c r="F24" s="155" t="str">
        <f>C22</f>
        <v>管理者</v>
      </c>
      <c r="G24" s="167"/>
      <c r="H24" s="179"/>
      <c r="I24" s="187"/>
      <c r="J24" s="187"/>
      <c r="K24" s="192"/>
      <c r="L24" s="198"/>
      <c r="M24" s="205"/>
      <c r="N24" s="205"/>
      <c r="O24" s="217"/>
      <c r="P24" s="674" t="s">
        <v>107</v>
      </c>
      <c r="Q24" s="683"/>
      <c r="R24" s="691"/>
      <c r="S24" s="698">
        <f>IF(S22="","",VLOOKUP(S22,'【記載例】シフト記号表（勤務時間帯）'!$C$6:$S$35,17,FALSE))</f>
        <v>6</v>
      </c>
      <c r="T24" s="703">
        <f>IF(T22="","",VLOOKUP(T22,'【記載例】シフト記号表（勤務時間帯）'!$C$6:$S$35,17,FALSE))</f>
        <v>6</v>
      </c>
      <c r="U24" s="703" t="str">
        <f>IF(U22="","",VLOOKUP(U22,'【記載例】シフト記号表（勤務時間帯）'!$C$6:$S$35,17,FALSE))</f>
        <v/>
      </c>
      <c r="V24" s="703" t="str">
        <f>IF(V22="","",VLOOKUP(V22,'【記載例】シフト記号表（勤務時間帯）'!$C$6:$S$35,17,FALSE))</f>
        <v/>
      </c>
      <c r="W24" s="703">
        <f>IF(W22="","",VLOOKUP(W22,'【記載例】シフト記号表（勤務時間帯）'!$C$6:$S$35,17,FALSE))</f>
        <v>6</v>
      </c>
      <c r="X24" s="703">
        <f>IF(X22="","",VLOOKUP(X22,'【記載例】シフト記号表（勤務時間帯）'!$C$6:$S$35,17,FALSE))</f>
        <v>6</v>
      </c>
      <c r="Y24" s="708">
        <f>IF(Y22="","",VLOOKUP(Y22,'【記載例】シフト記号表（勤務時間帯）'!$C$6:$S$35,17,FALSE))</f>
        <v>6</v>
      </c>
      <c r="Z24" s="698">
        <f>IF(Z22="","",VLOOKUP(Z22,'【記載例】シフト記号表（勤務時間帯）'!$C$6:$S$35,17,FALSE))</f>
        <v>6</v>
      </c>
      <c r="AA24" s="703">
        <f>IF(AA22="","",VLOOKUP(AA22,'【記載例】シフト記号表（勤務時間帯）'!$C$6:$S$35,17,FALSE))</f>
        <v>6</v>
      </c>
      <c r="AB24" s="703" t="str">
        <f>IF(AB22="","",VLOOKUP(AB22,'【記載例】シフト記号表（勤務時間帯）'!$C$6:$S$35,17,FALSE))</f>
        <v/>
      </c>
      <c r="AC24" s="703" t="str">
        <f>IF(AC22="","",VLOOKUP(AC22,'【記載例】シフト記号表（勤務時間帯）'!$C$6:$S$35,17,FALSE))</f>
        <v/>
      </c>
      <c r="AD24" s="703">
        <f>IF(AD22="","",VLOOKUP(AD22,'【記載例】シフト記号表（勤務時間帯）'!$C$6:$S$35,17,FALSE))</f>
        <v>6</v>
      </c>
      <c r="AE24" s="703">
        <f>IF(AE22="","",VLOOKUP(AE22,'【記載例】シフト記号表（勤務時間帯）'!$C$6:$S$35,17,FALSE))</f>
        <v>6</v>
      </c>
      <c r="AF24" s="708">
        <f>IF(AF22="","",VLOOKUP(AF22,'【記載例】シフト記号表（勤務時間帯）'!$C$6:$S$35,17,FALSE))</f>
        <v>6</v>
      </c>
      <c r="AG24" s="698">
        <f>IF(AG22="","",VLOOKUP(AG22,'【記載例】シフト記号表（勤務時間帯）'!$C$6:$S$35,17,FALSE))</f>
        <v>6</v>
      </c>
      <c r="AH24" s="703">
        <f>IF(AH22="","",VLOOKUP(AH22,'【記載例】シフト記号表（勤務時間帯）'!$C$6:$S$35,17,FALSE))</f>
        <v>6</v>
      </c>
      <c r="AI24" s="703" t="str">
        <f>IF(AI22="","",VLOOKUP(AI22,'【記載例】シフト記号表（勤務時間帯）'!$C$6:$S$35,17,FALSE))</f>
        <v/>
      </c>
      <c r="AJ24" s="703" t="str">
        <f>IF(AJ22="","",VLOOKUP(AJ22,'【記載例】シフト記号表（勤務時間帯）'!$C$6:$S$35,17,FALSE))</f>
        <v/>
      </c>
      <c r="AK24" s="703">
        <f>IF(AK22="","",VLOOKUP(AK22,'【記載例】シフト記号表（勤務時間帯）'!$C$6:$S$35,17,FALSE))</f>
        <v>6</v>
      </c>
      <c r="AL24" s="703">
        <f>IF(AL22="","",VLOOKUP(AL22,'【記載例】シフト記号表（勤務時間帯）'!$C$6:$S$35,17,FALSE))</f>
        <v>6</v>
      </c>
      <c r="AM24" s="708">
        <f>IF(AM22="","",VLOOKUP(AM22,'【記載例】シフト記号表（勤務時間帯）'!$C$6:$S$35,17,FALSE))</f>
        <v>6</v>
      </c>
      <c r="AN24" s="698">
        <f>IF(AN22="","",VLOOKUP(AN22,'【記載例】シフト記号表（勤務時間帯）'!$C$6:$S$35,17,FALSE))</f>
        <v>6</v>
      </c>
      <c r="AO24" s="703">
        <f>IF(AO22="","",VLOOKUP(AO22,'【記載例】シフト記号表（勤務時間帯）'!$C$6:$S$35,17,FALSE))</f>
        <v>6</v>
      </c>
      <c r="AP24" s="703" t="str">
        <f>IF(AP22="","",VLOOKUP(AP22,'【記載例】シフト記号表（勤務時間帯）'!$C$6:$S$35,17,FALSE))</f>
        <v/>
      </c>
      <c r="AQ24" s="703" t="str">
        <f>IF(AQ22="","",VLOOKUP(AQ22,'【記載例】シフト記号表（勤務時間帯）'!$C$6:$S$35,17,FALSE))</f>
        <v/>
      </c>
      <c r="AR24" s="703">
        <f>IF(AR22="","",VLOOKUP(AR22,'【記載例】シフト記号表（勤務時間帯）'!$C$6:$S$35,17,FALSE))</f>
        <v>6</v>
      </c>
      <c r="AS24" s="703">
        <f>IF(AS22="","",VLOOKUP(AS22,'【記載例】シフト記号表（勤務時間帯）'!$C$6:$S$35,17,FALSE))</f>
        <v>6</v>
      </c>
      <c r="AT24" s="708">
        <f>IF(AT22="","",VLOOKUP(AT22,'【記載例】シフト記号表（勤務時間帯）'!$C$6:$S$35,17,FALSE))</f>
        <v>6</v>
      </c>
      <c r="AU24" s="698" t="str">
        <f>IF(AU22="","",VLOOKUP(AU22,'【記載例】シフト記号表（勤務時間帯）'!$C$6:$S$35,17,FALSE))</f>
        <v/>
      </c>
      <c r="AV24" s="703" t="str">
        <f>IF(AV22="","",VLOOKUP(AV22,'【記載例】シフト記号表（勤務時間帯）'!$C$6:$S$35,17,FALSE))</f>
        <v/>
      </c>
      <c r="AW24" s="703" t="str">
        <f>IF(AW22="","",VLOOKUP(AW22,'【記載例】シフト記号表（勤務時間帯）'!$C$6:$S$35,17,FALSE))</f>
        <v/>
      </c>
      <c r="AX24" s="721">
        <f>IF($BB$3="４週",SUM(S24:AT24),IF($BB$3="暦月",SUM(S24:AW24),""))</f>
        <v>120</v>
      </c>
      <c r="AY24" s="729"/>
      <c r="AZ24" s="736">
        <f>IF($BB$3="４週",AX24/4,IF($BB$3="暦月",'【記載例】療養通所'!AX24/('【記載例】療養通所'!$BB$8/7),""))</f>
        <v>30</v>
      </c>
      <c r="BA24" s="744"/>
      <c r="BB24" s="378"/>
      <c r="BC24" s="396"/>
      <c r="BD24" s="396"/>
      <c r="BE24" s="396"/>
      <c r="BF24" s="413"/>
    </row>
    <row r="25" spans="2:58" ht="20.25" customHeight="1">
      <c r="B25" s="639">
        <f>B22+1</f>
        <v>2</v>
      </c>
      <c r="C25" s="118" t="s">
        <v>26</v>
      </c>
      <c r="D25" s="136"/>
      <c r="E25" s="147"/>
      <c r="F25" s="156"/>
      <c r="G25" s="156" t="s">
        <v>28</v>
      </c>
      <c r="H25" s="180" t="s">
        <v>38</v>
      </c>
      <c r="I25" s="187"/>
      <c r="J25" s="187"/>
      <c r="K25" s="192"/>
      <c r="L25" s="199" t="s">
        <v>185</v>
      </c>
      <c r="M25" s="206"/>
      <c r="N25" s="206"/>
      <c r="O25" s="218"/>
      <c r="P25" s="675" t="s">
        <v>105</v>
      </c>
      <c r="Q25" s="684"/>
      <c r="R25" s="692"/>
      <c r="S25" s="255" t="s">
        <v>71</v>
      </c>
      <c r="T25" s="267" t="s">
        <v>71</v>
      </c>
      <c r="U25" s="267"/>
      <c r="V25" s="267"/>
      <c r="W25" s="267" t="s">
        <v>71</v>
      </c>
      <c r="X25" s="267" t="s">
        <v>71</v>
      </c>
      <c r="Y25" s="279" t="s">
        <v>71</v>
      </c>
      <c r="Z25" s="255" t="s">
        <v>71</v>
      </c>
      <c r="AA25" s="267" t="s">
        <v>71</v>
      </c>
      <c r="AB25" s="267"/>
      <c r="AC25" s="267"/>
      <c r="AD25" s="267" t="s">
        <v>71</v>
      </c>
      <c r="AE25" s="267" t="s">
        <v>71</v>
      </c>
      <c r="AF25" s="279" t="s">
        <v>71</v>
      </c>
      <c r="AG25" s="255" t="s">
        <v>71</v>
      </c>
      <c r="AH25" s="267" t="s">
        <v>71</v>
      </c>
      <c r="AI25" s="267"/>
      <c r="AJ25" s="267"/>
      <c r="AK25" s="267" t="s">
        <v>71</v>
      </c>
      <c r="AL25" s="267" t="s">
        <v>71</v>
      </c>
      <c r="AM25" s="279" t="s">
        <v>71</v>
      </c>
      <c r="AN25" s="255" t="s">
        <v>71</v>
      </c>
      <c r="AO25" s="267" t="s">
        <v>71</v>
      </c>
      <c r="AP25" s="267"/>
      <c r="AQ25" s="267"/>
      <c r="AR25" s="267" t="s">
        <v>71</v>
      </c>
      <c r="AS25" s="267" t="s">
        <v>71</v>
      </c>
      <c r="AT25" s="279" t="s">
        <v>71</v>
      </c>
      <c r="AU25" s="255"/>
      <c r="AV25" s="267"/>
      <c r="AW25" s="267"/>
      <c r="AX25" s="722"/>
      <c r="AY25" s="730"/>
      <c r="AZ25" s="737"/>
      <c r="BA25" s="745"/>
      <c r="BB25" s="379"/>
      <c r="BC25" s="397"/>
      <c r="BD25" s="397"/>
      <c r="BE25" s="397"/>
      <c r="BF25" s="414"/>
    </row>
    <row r="26" spans="2:58" ht="20.25" customHeight="1">
      <c r="B26" s="639"/>
      <c r="C26" s="116"/>
      <c r="D26" s="134"/>
      <c r="E26" s="145"/>
      <c r="F26" s="154"/>
      <c r="G26" s="167"/>
      <c r="H26" s="179"/>
      <c r="I26" s="187"/>
      <c r="J26" s="187"/>
      <c r="K26" s="192"/>
      <c r="L26" s="198"/>
      <c r="M26" s="205"/>
      <c r="N26" s="205"/>
      <c r="O26" s="217"/>
      <c r="P26" s="673" t="s">
        <v>40</v>
      </c>
      <c r="Q26" s="682"/>
      <c r="R26" s="690"/>
      <c r="S26" s="697">
        <f>IF(S25="","",VLOOKUP(S25,'【記載例】シフト記号表（勤務時間帯）'!$C$6:$K$35,9,FALSE))</f>
        <v>8</v>
      </c>
      <c r="T26" s="702">
        <f>IF(T25="","",VLOOKUP(T25,'【記載例】シフト記号表（勤務時間帯）'!$C$6:$K$35,9,FALSE))</f>
        <v>8</v>
      </c>
      <c r="U26" s="702" t="str">
        <f>IF(U25="","",VLOOKUP(U25,'【記載例】シフト記号表（勤務時間帯）'!$C$6:$K$35,9,FALSE))</f>
        <v/>
      </c>
      <c r="V26" s="702" t="str">
        <f>IF(V25="","",VLOOKUP(V25,'【記載例】シフト記号表（勤務時間帯）'!$C$6:$K$35,9,FALSE))</f>
        <v/>
      </c>
      <c r="W26" s="702">
        <f>IF(W25="","",VLOOKUP(W25,'【記載例】シフト記号表（勤務時間帯）'!$C$6:$K$35,9,FALSE))</f>
        <v>8</v>
      </c>
      <c r="X26" s="702">
        <f>IF(X25="","",VLOOKUP(X25,'【記載例】シフト記号表（勤務時間帯）'!$C$6:$K$35,9,FALSE))</f>
        <v>8</v>
      </c>
      <c r="Y26" s="707">
        <f>IF(Y25="","",VLOOKUP(Y25,'【記載例】シフト記号表（勤務時間帯）'!$C$6:$K$35,9,FALSE))</f>
        <v>8</v>
      </c>
      <c r="Z26" s="697">
        <f>IF(Z25="","",VLOOKUP(Z25,'【記載例】シフト記号表（勤務時間帯）'!$C$6:$K$35,9,FALSE))</f>
        <v>8</v>
      </c>
      <c r="AA26" s="702">
        <f>IF(AA25="","",VLOOKUP(AA25,'【記載例】シフト記号表（勤務時間帯）'!$C$6:$K$35,9,FALSE))</f>
        <v>8</v>
      </c>
      <c r="AB26" s="702" t="str">
        <f>IF(AB25="","",VLOOKUP(AB25,'【記載例】シフト記号表（勤務時間帯）'!$C$6:$K$35,9,FALSE))</f>
        <v/>
      </c>
      <c r="AC26" s="702" t="str">
        <f>IF(AC25="","",VLOOKUP(AC25,'【記載例】シフト記号表（勤務時間帯）'!$C$6:$K$35,9,FALSE))</f>
        <v/>
      </c>
      <c r="AD26" s="702">
        <f>IF(AD25="","",VLOOKUP(AD25,'【記載例】シフト記号表（勤務時間帯）'!$C$6:$K$35,9,FALSE))</f>
        <v>8</v>
      </c>
      <c r="AE26" s="702">
        <f>IF(AE25="","",VLOOKUP(AE25,'【記載例】シフト記号表（勤務時間帯）'!$C$6:$K$35,9,FALSE))</f>
        <v>8</v>
      </c>
      <c r="AF26" s="707">
        <f>IF(AF25="","",VLOOKUP(AF25,'【記載例】シフト記号表（勤務時間帯）'!$C$6:$K$35,9,FALSE))</f>
        <v>8</v>
      </c>
      <c r="AG26" s="697">
        <f>IF(AG25="","",VLOOKUP(AG25,'【記載例】シフト記号表（勤務時間帯）'!$C$6:$K$35,9,FALSE))</f>
        <v>8</v>
      </c>
      <c r="AH26" s="702">
        <f>IF(AH25="","",VLOOKUP(AH25,'【記載例】シフト記号表（勤務時間帯）'!$C$6:$K$35,9,FALSE))</f>
        <v>8</v>
      </c>
      <c r="AI26" s="702" t="str">
        <f>IF(AI25="","",VLOOKUP(AI25,'【記載例】シフト記号表（勤務時間帯）'!$C$6:$K$35,9,FALSE))</f>
        <v/>
      </c>
      <c r="AJ26" s="702" t="str">
        <f>IF(AJ25="","",VLOOKUP(AJ25,'【記載例】シフト記号表（勤務時間帯）'!$C$6:$K$35,9,FALSE))</f>
        <v/>
      </c>
      <c r="AK26" s="702">
        <f>IF(AK25="","",VLOOKUP(AK25,'【記載例】シフト記号表（勤務時間帯）'!$C$6:$K$35,9,FALSE))</f>
        <v>8</v>
      </c>
      <c r="AL26" s="702">
        <f>IF(AL25="","",VLOOKUP(AL25,'【記載例】シフト記号表（勤務時間帯）'!$C$6:$K$35,9,FALSE))</f>
        <v>8</v>
      </c>
      <c r="AM26" s="707">
        <f>IF(AM25="","",VLOOKUP(AM25,'【記載例】シフト記号表（勤務時間帯）'!$C$6:$K$35,9,FALSE))</f>
        <v>8</v>
      </c>
      <c r="AN26" s="697">
        <f>IF(AN25="","",VLOOKUP(AN25,'【記載例】シフト記号表（勤務時間帯）'!$C$6:$K$35,9,FALSE))</f>
        <v>8</v>
      </c>
      <c r="AO26" s="702">
        <f>IF(AO25="","",VLOOKUP(AO25,'【記載例】シフト記号表（勤務時間帯）'!$C$6:$K$35,9,FALSE))</f>
        <v>8</v>
      </c>
      <c r="AP26" s="702" t="str">
        <f>IF(AP25="","",VLOOKUP(AP25,'【記載例】シフト記号表（勤務時間帯）'!$C$6:$K$35,9,FALSE))</f>
        <v/>
      </c>
      <c r="AQ26" s="702" t="str">
        <f>IF(AQ25="","",VLOOKUP(AQ25,'【記載例】シフト記号表（勤務時間帯）'!$C$6:$K$35,9,FALSE))</f>
        <v/>
      </c>
      <c r="AR26" s="702">
        <f>IF(AR25="","",VLOOKUP(AR25,'【記載例】シフト記号表（勤務時間帯）'!$C$6:$K$35,9,FALSE))</f>
        <v>8</v>
      </c>
      <c r="AS26" s="702">
        <f>IF(AS25="","",VLOOKUP(AS25,'【記載例】シフト記号表（勤務時間帯）'!$C$6:$K$35,9,FALSE))</f>
        <v>8</v>
      </c>
      <c r="AT26" s="707">
        <f>IF(AT25="","",VLOOKUP(AT25,'【記載例】シフト記号表（勤務時間帯）'!$C$6:$K$35,9,FALSE))</f>
        <v>8</v>
      </c>
      <c r="AU26" s="697" t="str">
        <f>IF(AU25="","",VLOOKUP(AU25,'【記載例】シフト記号表（勤務時間帯）'!$C$6:$K$35,9,FALSE))</f>
        <v/>
      </c>
      <c r="AV26" s="702" t="str">
        <f>IF(AV25="","",VLOOKUP(AV25,'【記載例】シフト記号表（勤務時間帯）'!$C$6:$K$35,9,FALSE))</f>
        <v/>
      </c>
      <c r="AW26" s="702" t="str">
        <f>IF(AW25="","",VLOOKUP(AW25,'【記載例】シフト記号表（勤務時間帯）'!$C$6:$K$35,9,FALSE))</f>
        <v/>
      </c>
      <c r="AX26" s="720">
        <f>IF($BB$3="４週",SUM(S26:AT26),IF($BB$3="暦月",SUM(S26:AW26),""))</f>
        <v>160</v>
      </c>
      <c r="AY26" s="728"/>
      <c r="AZ26" s="735">
        <f>IF($BB$3="４週",AX26/4,IF($BB$3="暦月",'【記載例】療養通所'!AX26/('【記載例】療養通所'!$BB$8/7),""))</f>
        <v>40</v>
      </c>
      <c r="BA26" s="743"/>
      <c r="BB26" s="377"/>
      <c r="BC26" s="395"/>
      <c r="BD26" s="395"/>
      <c r="BE26" s="395"/>
      <c r="BF26" s="412"/>
    </row>
    <row r="27" spans="2:58" ht="20.25" customHeight="1">
      <c r="B27" s="639"/>
      <c r="C27" s="117"/>
      <c r="D27" s="135"/>
      <c r="E27" s="146"/>
      <c r="F27" s="154" t="str">
        <f>C25</f>
        <v>看護職員</v>
      </c>
      <c r="G27" s="168"/>
      <c r="H27" s="179"/>
      <c r="I27" s="187"/>
      <c r="J27" s="187"/>
      <c r="K27" s="192"/>
      <c r="L27" s="200"/>
      <c r="M27" s="207"/>
      <c r="N27" s="207"/>
      <c r="O27" s="219"/>
      <c r="P27" s="674" t="s">
        <v>107</v>
      </c>
      <c r="Q27" s="683"/>
      <c r="R27" s="691"/>
      <c r="S27" s="698">
        <f>IF(S25="","",VLOOKUP(S25,'【記載例】シフト記号表（勤務時間帯）'!$C$6:$S$35,17,FALSE))</f>
        <v>6</v>
      </c>
      <c r="T27" s="703">
        <f>IF(T25="","",VLOOKUP(T25,'【記載例】シフト記号表（勤務時間帯）'!$C$6:$S$35,17,FALSE))</f>
        <v>6</v>
      </c>
      <c r="U27" s="703" t="str">
        <f>IF(U25="","",VLOOKUP(U25,'【記載例】シフト記号表（勤務時間帯）'!$C$6:$S$35,17,FALSE))</f>
        <v/>
      </c>
      <c r="V27" s="703" t="str">
        <f>IF(V25="","",VLOOKUP(V25,'【記載例】シフト記号表（勤務時間帯）'!$C$6:$S$35,17,FALSE))</f>
        <v/>
      </c>
      <c r="W27" s="703">
        <f>IF(W25="","",VLOOKUP(W25,'【記載例】シフト記号表（勤務時間帯）'!$C$6:$S$35,17,FALSE))</f>
        <v>6</v>
      </c>
      <c r="X27" s="703">
        <f>IF(X25="","",VLOOKUP(X25,'【記載例】シフト記号表（勤務時間帯）'!$C$6:$S$35,17,FALSE))</f>
        <v>6</v>
      </c>
      <c r="Y27" s="708">
        <f>IF(Y25="","",VLOOKUP(Y25,'【記載例】シフト記号表（勤務時間帯）'!$C$6:$S$35,17,FALSE))</f>
        <v>6</v>
      </c>
      <c r="Z27" s="698">
        <f>IF(Z25="","",VLOOKUP(Z25,'【記載例】シフト記号表（勤務時間帯）'!$C$6:$S$35,17,FALSE))</f>
        <v>6</v>
      </c>
      <c r="AA27" s="703">
        <f>IF(AA25="","",VLOOKUP(AA25,'【記載例】シフト記号表（勤務時間帯）'!$C$6:$S$35,17,FALSE))</f>
        <v>6</v>
      </c>
      <c r="AB27" s="703" t="str">
        <f>IF(AB25="","",VLOOKUP(AB25,'【記載例】シフト記号表（勤務時間帯）'!$C$6:$S$35,17,FALSE))</f>
        <v/>
      </c>
      <c r="AC27" s="703" t="str">
        <f>IF(AC25="","",VLOOKUP(AC25,'【記載例】シフト記号表（勤務時間帯）'!$C$6:$S$35,17,FALSE))</f>
        <v/>
      </c>
      <c r="AD27" s="703">
        <f>IF(AD25="","",VLOOKUP(AD25,'【記載例】シフト記号表（勤務時間帯）'!$C$6:$S$35,17,FALSE))</f>
        <v>6</v>
      </c>
      <c r="AE27" s="703">
        <f>IF(AE25="","",VLOOKUP(AE25,'【記載例】シフト記号表（勤務時間帯）'!$C$6:$S$35,17,FALSE))</f>
        <v>6</v>
      </c>
      <c r="AF27" s="708">
        <f>IF(AF25="","",VLOOKUP(AF25,'【記載例】シフト記号表（勤務時間帯）'!$C$6:$S$35,17,FALSE))</f>
        <v>6</v>
      </c>
      <c r="AG27" s="698">
        <f>IF(AG25="","",VLOOKUP(AG25,'【記載例】シフト記号表（勤務時間帯）'!$C$6:$S$35,17,FALSE))</f>
        <v>6</v>
      </c>
      <c r="AH27" s="703">
        <f>IF(AH25="","",VLOOKUP(AH25,'【記載例】シフト記号表（勤務時間帯）'!$C$6:$S$35,17,FALSE))</f>
        <v>6</v>
      </c>
      <c r="AI27" s="703" t="str">
        <f>IF(AI25="","",VLOOKUP(AI25,'【記載例】シフト記号表（勤務時間帯）'!$C$6:$S$35,17,FALSE))</f>
        <v/>
      </c>
      <c r="AJ27" s="703" t="str">
        <f>IF(AJ25="","",VLOOKUP(AJ25,'【記載例】シフト記号表（勤務時間帯）'!$C$6:$S$35,17,FALSE))</f>
        <v/>
      </c>
      <c r="AK27" s="703">
        <f>IF(AK25="","",VLOOKUP(AK25,'【記載例】シフト記号表（勤務時間帯）'!$C$6:$S$35,17,FALSE))</f>
        <v>6</v>
      </c>
      <c r="AL27" s="703">
        <f>IF(AL25="","",VLOOKUP(AL25,'【記載例】シフト記号表（勤務時間帯）'!$C$6:$S$35,17,FALSE))</f>
        <v>6</v>
      </c>
      <c r="AM27" s="708">
        <f>IF(AM25="","",VLOOKUP(AM25,'【記載例】シフト記号表（勤務時間帯）'!$C$6:$S$35,17,FALSE))</f>
        <v>6</v>
      </c>
      <c r="AN27" s="698">
        <f>IF(AN25="","",VLOOKUP(AN25,'【記載例】シフト記号表（勤務時間帯）'!$C$6:$S$35,17,FALSE))</f>
        <v>6</v>
      </c>
      <c r="AO27" s="703">
        <f>IF(AO25="","",VLOOKUP(AO25,'【記載例】シフト記号表（勤務時間帯）'!$C$6:$S$35,17,FALSE))</f>
        <v>6</v>
      </c>
      <c r="AP27" s="703" t="str">
        <f>IF(AP25="","",VLOOKUP(AP25,'【記載例】シフト記号表（勤務時間帯）'!$C$6:$S$35,17,FALSE))</f>
        <v/>
      </c>
      <c r="AQ27" s="703" t="str">
        <f>IF(AQ25="","",VLOOKUP(AQ25,'【記載例】シフト記号表（勤務時間帯）'!$C$6:$S$35,17,FALSE))</f>
        <v/>
      </c>
      <c r="AR27" s="703">
        <f>IF(AR25="","",VLOOKUP(AR25,'【記載例】シフト記号表（勤務時間帯）'!$C$6:$S$35,17,FALSE))</f>
        <v>6</v>
      </c>
      <c r="AS27" s="703">
        <f>IF(AS25="","",VLOOKUP(AS25,'【記載例】シフト記号表（勤務時間帯）'!$C$6:$S$35,17,FALSE))</f>
        <v>6</v>
      </c>
      <c r="AT27" s="708">
        <f>IF(AT25="","",VLOOKUP(AT25,'【記載例】シフト記号表（勤務時間帯）'!$C$6:$S$35,17,FALSE))</f>
        <v>6</v>
      </c>
      <c r="AU27" s="698" t="str">
        <f>IF(AU25="","",VLOOKUP(AU25,'【記載例】シフト記号表（勤務時間帯）'!$C$6:$S$35,17,FALSE))</f>
        <v/>
      </c>
      <c r="AV27" s="703" t="str">
        <f>IF(AV25="","",VLOOKUP(AV25,'【記載例】シフト記号表（勤務時間帯）'!$C$6:$S$35,17,FALSE))</f>
        <v/>
      </c>
      <c r="AW27" s="703" t="str">
        <f>IF(AW25="","",VLOOKUP(AW25,'【記載例】シフト記号表（勤務時間帯）'!$C$6:$S$35,17,FALSE))</f>
        <v/>
      </c>
      <c r="AX27" s="721">
        <f>IF($BB$3="４週",SUM(S27:AT27),IF($BB$3="暦月",SUM(S27:AW27),""))</f>
        <v>120</v>
      </c>
      <c r="AY27" s="729"/>
      <c r="AZ27" s="736">
        <f>IF($BB$3="４週",AX27/4,IF($BB$3="暦月",'【記載例】療養通所'!AX27/('【記載例】療養通所'!$BB$8/7),""))</f>
        <v>30</v>
      </c>
      <c r="BA27" s="744"/>
      <c r="BB27" s="378"/>
      <c r="BC27" s="396"/>
      <c r="BD27" s="396"/>
      <c r="BE27" s="396"/>
      <c r="BF27" s="413"/>
    </row>
    <row r="28" spans="2:58" ht="20.25" customHeight="1">
      <c r="B28" s="639">
        <f>B25+1</f>
        <v>3</v>
      </c>
      <c r="C28" s="119" t="s">
        <v>26</v>
      </c>
      <c r="D28" s="137"/>
      <c r="E28" s="148"/>
      <c r="F28" s="156"/>
      <c r="G28" s="156" t="s">
        <v>28</v>
      </c>
      <c r="H28" s="180" t="s">
        <v>38</v>
      </c>
      <c r="I28" s="187"/>
      <c r="J28" s="187"/>
      <c r="K28" s="192"/>
      <c r="L28" s="199" t="s">
        <v>138</v>
      </c>
      <c r="M28" s="206"/>
      <c r="N28" s="206"/>
      <c r="O28" s="218"/>
      <c r="P28" s="675" t="s">
        <v>105</v>
      </c>
      <c r="Q28" s="684"/>
      <c r="R28" s="692"/>
      <c r="S28" s="255" t="s">
        <v>71</v>
      </c>
      <c r="T28" s="267" t="s">
        <v>71</v>
      </c>
      <c r="U28" s="267"/>
      <c r="V28" s="267"/>
      <c r="W28" s="267" t="s">
        <v>71</v>
      </c>
      <c r="X28" s="267" t="s">
        <v>71</v>
      </c>
      <c r="Y28" s="279" t="s">
        <v>71</v>
      </c>
      <c r="Z28" s="255" t="s">
        <v>71</v>
      </c>
      <c r="AA28" s="267" t="s">
        <v>71</v>
      </c>
      <c r="AB28" s="267"/>
      <c r="AC28" s="267"/>
      <c r="AD28" s="267" t="s">
        <v>71</v>
      </c>
      <c r="AE28" s="267" t="s">
        <v>71</v>
      </c>
      <c r="AF28" s="279" t="s">
        <v>71</v>
      </c>
      <c r="AG28" s="255" t="s">
        <v>71</v>
      </c>
      <c r="AH28" s="267" t="s">
        <v>71</v>
      </c>
      <c r="AI28" s="267"/>
      <c r="AJ28" s="267"/>
      <c r="AK28" s="267" t="s">
        <v>71</v>
      </c>
      <c r="AL28" s="267" t="s">
        <v>71</v>
      </c>
      <c r="AM28" s="279" t="s">
        <v>71</v>
      </c>
      <c r="AN28" s="255" t="s">
        <v>71</v>
      </c>
      <c r="AO28" s="267" t="s">
        <v>71</v>
      </c>
      <c r="AP28" s="267"/>
      <c r="AQ28" s="267"/>
      <c r="AR28" s="267" t="s">
        <v>71</v>
      </c>
      <c r="AS28" s="267" t="s">
        <v>71</v>
      </c>
      <c r="AT28" s="279" t="s">
        <v>71</v>
      </c>
      <c r="AU28" s="255"/>
      <c r="AV28" s="267"/>
      <c r="AW28" s="267"/>
      <c r="AX28" s="722"/>
      <c r="AY28" s="730"/>
      <c r="AZ28" s="737"/>
      <c r="BA28" s="745"/>
      <c r="BB28" s="379"/>
      <c r="BC28" s="397"/>
      <c r="BD28" s="397"/>
      <c r="BE28" s="397"/>
      <c r="BF28" s="414"/>
    </row>
    <row r="29" spans="2:58" ht="20.25" customHeight="1">
      <c r="B29" s="639"/>
      <c r="C29" s="120"/>
      <c r="D29" s="138"/>
      <c r="E29" s="149"/>
      <c r="F29" s="154"/>
      <c r="G29" s="167"/>
      <c r="H29" s="179"/>
      <c r="I29" s="187"/>
      <c r="J29" s="187"/>
      <c r="K29" s="192"/>
      <c r="L29" s="198"/>
      <c r="M29" s="205"/>
      <c r="N29" s="205"/>
      <c r="O29" s="217"/>
      <c r="P29" s="673" t="s">
        <v>40</v>
      </c>
      <c r="Q29" s="682"/>
      <c r="R29" s="690"/>
      <c r="S29" s="697">
        <f>IF(S28="","",VLOOKUP(S28,'【記載例】シフト記号表（勤務時間帯）'!$C$6:$K$35,9,FALSE))</f>
        <v>8</v>
      </c>
      <c r="T29" s="702">
        <f>IF(T28="","",VLOOKUP(T28,'【記載例】シフト記号表（勤務時間帯）'!$C$6:$K$35,9,FALSE))</f>
        <v>8</v>
      </c>
      <c r="U29" s="702" t="str">
        <f>IF(U28="","",VLOOKUP(U28,'【記載例】シフト記号表（勤務時間帯）'!$C$6:$K$35,9,FALSE))</f>
        <v/>
      </c>
      <c r="V29" s="702" t="str">
        <f>IF(V28="","",VLOOKUP(V28,'【記載例】シフト記号表（勤務時間帯）'!$C$6:$K$35,9,FALSE))</f>
        <v/>
      </c>
      <c r="W29" s="702">
        <f>IF(W28="","",VLOOKUP(W28,'【記載例】シフト記号表（勤務時間帯）'!$C$6:$K$35,9,FALSE))</f>
        <v>8</v>
      </c>
      <c r="X29" s="702">
        <f>IF(X28="","",VLOOKUP(X28,'【記載例】シフト記号表（勤務時間帯）'!$C$6:$K$35,9,FALSE))</f>
        <v>8</v>
      </c>
      <c r="Y29" s="707">
        <f>IF(Y28="","",VLOOKUP(Y28,'【記載例】シフト記号表（勤務時間帯）'!$C$6:$K$35,9,FALSE))</f>
        <v>8</v>
      </c>
      <c r="Z29" s="697">
        <f>IF(Z28="","",VLOOKUP(Z28,'【記載例】シフト記号表（勤務時間帯）'!$C$6:$K$35,9,FALSE))</f>
        <v>8</v>
      </c>
      <c r="AA29" s="702">
        <f>IF(AA28="","",VLOOKUP(AA28,'【記載例】シフト記号表（勤務時間帯）'!$C$6:$K$35,9,FALSE))</f>
        <v>8</v>
      </c>
      <c r="AB29" s="702" t="str">
        <f>IF(AB28="","",VLOOKUP(AB28,'【記載例】シフト記号表（勤務時間帯）'!$C$6:$K$35,9,FALSE))</f>
        <v/>
      </c>
      <c r="AC29" s="702" t="str">
        <f>IF(AC28="","",VLOOKUP(AC28,'【記載例】シフト記号表（勤務時間帯）'!$C$6:$K$35,9,FALSE))</f>
        <v/>
      </c>
      <c r="AD29" s="702">
        <f>IF(AD28="","",VLOOKUP(AD28,'【記載例】シフト記号表（勤務時間帯）'!$C$6:$K$35,9,FALSE))</f>
        <v>8</v>
      </c>
      <c r="AE29" s="702">
        <f>IF(AE28="","",VLOOKUP(AE28,'【記載例】シフト記号表（勤務時間帯）'!$C$6:$K$35,9,FALSE))</f>
        <v>8</v>
      </c>
      <c r="AF29" s="707">
        <f>IF(AF28="","",VLOOKUP(AF28,'【記載例】シフト記号表（勤務時間帯）'!$C$6:$K$35,9,FALSE))</f>
        <v>8</v>
      </c>
      <c r="AG29" s="697">
        <f>IF(AG28="","",VLOOKUP(AG28,'【記載例】シフト記号表（勤務時間帯）'!$C$6:$K$35,9,FALSE))</f>
        <v>8</v>
      </c>
      <c r="AH29" s="702">
        <f>IF(AH28="","",VLOOKUP(AH28,'【記載例】シフト記号表（勤務時間帯）'!$C$6:$K$35,9,FALSE))</f>
        <v>8</v>
      </c>
      <c r="AI29" s="702" t="str">
        <f>IF(AI28="","",VLOOKUP(AI28,'【記載例】シフト記号表（勤務時間帯）'!$C$6:$K$35,9,FALSE))</f>
        <v/>
      </c>
      <c r="AJ29" s="702" t="str">
        <f>IF(AJ28="","",VLOOKUP(AJ28,'【記載例】シフト記号表（勤務時間帯）'!$C$6:$K$35,9,FALSE))</f>
        <v/>
      </c>
      <c r="AK29" s="702">
        <f>IF(AK28="","",VLOOKUP(AK28,'【記載例】シフト記号表（勤務時間帯）'!$C$6:$K$35,9,FALSE))</f>
        <v>8</v>
      </c>
      <c r="AL29" s="702">
        <f>IF(AL28="","",VLOOKUP(AL28,'【記載例】シフト記号表（勤務時間帯）'!$C$6:$K$35,9,FALSE))</f>
        <v>8</v>
      </c>
      <c r="AM29" s="707">
        <f>IF(AM28="","",VLOOKUP(AM28,'【記載例】シフト記号表（勤務時間帯）'!$C$6:$K$35,9,FALSE))</f>
        <v>8</v>
      </c>
      <c r="AN29" s="697">
        <f>IF(AN28="","",VLOOKUP(AN28,'【記載例】シフト記号表（勤務時間帯）'!$C$6:$K$35,9,FALSE))</f>
        <v>8</v>
      </c>
      <c r="AO29" s="702">
        <f>IF(AO28="","",VLOOKUP(AO28,'【記載例】シフト記号表（勤務時間帯）'!$C$6:$K$35,9,FALSE))</f>
        <v>8</v>
      </c>
      <c r="AP29" s="702" t="str">
        <f>IF(AP28="","",VLOOKUP(AP28,'【記載例】シフト記号表（勤務時間帯）'!$C$6:$K$35,9,FALSE))</f>
        <v/>
      </c>
      <c r="AQ29" s="702" t="str">
        <f>IF(AQ28="","",VLOOKUP(AQ28,'【記載例】シフト記号表（勤務時間帯）'!$C$6:$K$35,9,FALSE))</f>
        <v/>
      </c>
      <c r="AR29" s="702">
        <f>IF(AR28="","",VLOOKUP(AR28,'【記載例】シフト記号表（勤務時間帯）'!$C$6:$K$35,9,FALSE))</f>
        <v>8</v>
      </c>
      <c r="AS29" s="702">
        <f>IF(AS28="","",VLOOKUP(AS28,'【記載例】シフト記号表（勤務時間帯）'!$C$6:$K$35,9,FALSE))</f>
        <v>8</v>
      </c>
      <c r="AT29" s="707">
        <f>IF(AT28="","",VLOOKUP(AT28,'【記載例】シフト記号表（勤務時間帯）'!$C$6:$K$35,9,FALSE))</f>
        <v>8</v>
      </c>
      <c r="AU29" s="697" t="str">
        <f>IF(AU28="","",VLOOKUP(AU28,'【記載例】シフト記号表（勤務時間帯）'!$C$6:$K$35,9,FALSE))</f>
        <v/>
      </c>
      <c r="AV29" s="702" t="str">
        <f>IF(AV28="","",VLOOKUP(AV28,'【記載例】シフト記号表（勤務時間帯）'!$C$6:$K$35,9,FALSE))</f>
        <v/>
      </c>
      <c r="AW29" s="702" t="str">
        <f>IF(AW28="","",VLOOKUP(AW28,'【記載例】シフト記号表（勤務時間帯）'!$C$6:$K$35,9,FALSE))</f>
        <v/>
      </c>
      <c r="AX29" s="720">
        <f>IF($BB$3="４週",SUM(S29:AT29),IF($BB$3="暦月",SUM(S29:AW29),""))</f>
        <v>160</v>
      </c>
      <c r="AY29" s="728"/>
      <c r="AZ29" s="735">
        <f>IF($BB$3="４週",AX29/4,IF($BB$3="暦月",'【記載例】療養通所'!AX29/('【記載例】療養通所'!$BB$8/7),""))</f>
        <v>40</v>
      </c>
      <c r="BA29" s="743"/>
      <c r="BB29" s="377"/>
      <c r="BC29" s="395"/>
      <c r="BD29" s="395"/>
      <c r="BE29" s="395"/>
      <c r="BF29" s="412"/>
    </row>
    <row r="30" spans="2:58" ht="20.25" customHeight="1">
      <c r="B30" s="639"/>
      <c r="C30" s="121"/>
      <c r="D30" s="139"/>
      <c r="E30" s="150"/>
      <c r="F30" s="154" t="str">
        <f>C28</f>
        <v>看護職員</v>
      </c>
      <c r="G30" s="168"/>
      <c r="H30" s="179"/>
      <c r="I30" s="187"/>
      <c r="J30" s="187"/>
      <c r="K30" s="192"/>
      <c r="L30" s="200"/>
      <c r="M30" s="207"/>
      <c r="N30" s="207"/>
      <c r="O30" s="219"/>
      <c r="P30" s="674" t="s">
        <v>107</v>
      </c>
      <c r="Q30" s="683"/>
      <c r="R30" s="691"/>
      <c r="S30" s="698">
        <f>IF(S28="","",VLOOKUP(S28,'【記載例】シフト記号表（勤務時間帯）'!$C$6:$S$35,17,FALSE))</f>
        <v>6</v>
      </c>
      <c r="T30" s="703">
        <f>IF(T28="","",VLOOKUP(T28,'【記載例】シフト記号表（勤務時間帯）'!$C$6:$S$35,17,FALSE))</f>
        <v>6</v>
      </c>
      <c r="U30" s="703" t="str">
        <f>IF(U28="","",VLOOKUP(U28,'【記載例】シフト記号表（勤務時間帯）'!$C$6:$S$35,17,FALSE))</f>
        <v/>
      </c>
      <c r="V30" s="703" t="str">
        <f>IF(V28="","",VLOOKUP(V28,'【記載例】シフト記号表（勤務時間帯）'!$C$6:$S$35,17,FALSE))</f>
        <v/>
      </c>
      <c r="W30" s="703">
        <f>IF(W28="","",VLOOKUP(W28,'【記載例】シフト記号表（勤務時間帯）'!$C$6:$S$35,17,FALSE))</f>
        <v>6</v>
      </c>
      <c r="X30" s="703">
        <f>IF(X28="","",VLOOKUP(X28,'【記載例】シフト記号表（勤務時間帯）'!$C$6:$S$35,17,FALSE))</f>
        <v>6</v>
      </c>
      <c r="Y30" s="708">
        <f>IF(Y28="","",VLOOKUP(Y28,'【記載例】シフト記号表（勤務時間帯）'!$C$6:$S$35,17,FALSE))</f>
        <v>6</v>
      </c>
      <c r="Z30" s="698">
        <f>IF(Z28="","",VLOOKUP(Z28,'【記載例】シフト記号表（勤務時間帯）'!$C$6:$S$35,17,FALSE))</f>
        <v>6</v>
      </c>
      <c r="AA30" s="703">
        <f>IF(AA28="","",VLOOKUP(AA28,'【記載例】シフト記号表（勤務時間帯）'!$C$6:$S$35,17,FALSE))</f>
        <v>6</v>
      </c>
      <c r="AB30" s="703" t="str">
        <f>IF(AB28="","",VLOOKUP(AB28,'【記載例】シフト記号表（勤務時間帯）'!$C$6:$S$35,17,FALSE))</f>
        <v/>
      </c>
      <c r="AC30" s="703" t="str">
        <f>IF(AC28="","",VLOOKUP(AC28,'【記載例】シフト記号表（勤務時間帯）'!$C$6:$S$35,17,FALSE))</f>
        <v/>
      </c>
      <c r="AD30" s="703">
        <f>IF(AD28="","",VLOOKUP(AD28,'【記載例】シフト記号表（勤務時間帯）'!$C$6:$S$35,17,FALSE))</f>
        <v>6</v>
      </c>
      <c r="AE30" s="703">
        <f>IF(AE28="","",VLOOKUP(AE28,'【記載例】シフト記号表（勤務時間帯）'!$C$6:$S$35,17,FALSE))</f>
        <v>6</v>
      </c>
      <c r="AF30" s="708">
        <f>IF(AF28="","",VLOOKUP(AF28,'【記載例】シフト記号表（勤務時間帯）'!$C$6:$S$35,17,FALSE))</f>
        <v>6</v>
      </c>
      <c r="AG30" s="698">
        <f>IF(AG28="","",VLOOKUP(AG28,'【記載例】シフト記号表（勤務時間帯）'!$C$6:$S$35,17,FALSE))</f>
        <v>6</v>
      </c>
      <c r="AH30" s="703">
        <f>IF(AH28="","",VLOOKUP(AH28,'【記載例】シフト記号表（勤務時間帯）'!$C$6:$S$35,17,FALSE))</f>
        <v>6</v>
      </c>
      <c r="AI30" s="703" t="str">
        <f>IF(AI28="","",VLOOKUP(AI28,'【記載例】シフト記号表（勤務時間帯）'!$C$6:$S$35,17,FALSE))</f>
        <v/>
      </c>
      <c r="AJ30" s="703" t="str">
        <f>IF(AJ28="","",VLOOKUP(AJ28,'【記載例】シフト記号表（勤務時間帯）'!$C$6:$S$35,17,FALSE))</f>
        <v/>
      </c>
      <c r="AK30" s="703">
        <f>IF(AK28="","",VLOOKUP(AK28,'【記載例】シフト記号表（勤務時間帯）'!$C$6:$S$35,17,FALSE))</f>
        <v>6</v>
      </c>
      <c r="AL30" s="703">
        <f>IF(AL28="","",VLOOKUP(AL28,'【記載例】シフト記号表（勤務時間帯）'!$C$6:$S$35,17,FALSE))</f>
        <v>6</v>
      </c>
      <c r="AM30" s="708">
        <f>IF(AM28="","",VLOOKUP(AM28,'【記載例】シフト記号表（勤務時間帯）'!$C$6:$S$35,17,FALSE))</f>
        <v>6</v>
      </c>
      <c r="AN30" s="698">
        <f>IF(AN28="","",VLOOKUP(AN28,'【記載例】シフト記号表（勤務時間帯）'!$C$6:$S$35,17,FALSE))</f>
        <v>6</v>
      </c>
      <c r="AO30" s="703">
        <f>IF(AO28="","",VLOOKUP(AO28,'【記載例】シフト記号表（勤務時間帯）'!$C$6:$S$35,17,FALSE))</f>
        <v>6</v>
      </c>
      <c r="AP30" s="703" t="str">
        <f>IF(AP28="","",VLOOKUP(AP28,'【記載例】シフト記号表（勤務時間帯）'!$C$6:$S$35,17,FALSE))</f>
        <v/>
      </c>
      <c r="AQ30" s="703" t="str">
        <f>IF(AQ28="","",VLOOKUP(AQ28,'【記載例】シフト記号表（勤務時間帯）'!$C$6:$S$35,17,FALSE))</f>
        <v/>
      </c>
      <c r="AR30" s="703">
        <f>IF(AR28="","",VLOOKUP(AR28,'【記載例】シフト記号表（勤務時間帯）'!$C$6:$S$35,17,FALSE))</f>
        <v>6</v>
      </c>
      <c r="AS30" s="703">
        <f>IF(AS28="","",VLOOKUP(AS28,'【記載例】シフト記号表（勤務時間帯）'!$C$6:$S$35,17,FALSE))</f>
        <v>6</v>
      </c>
      <c r="AT30" s="708">
        <f>IF(AT28="","",VLOOKUP(AT28,'【記載例】シフト記号表（勤務時間帯）'!$C$6:$S$35,17,FALSE))</f>
        <v>6</v>
      </c>
      <c r="AU30" s="698" t="str">
        <f>IF(AU28="","",VLOOKUP(AU28,'【記載例】シフト記号表（勤務時間帯）'!$C$6:$S$35,17,FALSE))</f>
        <v/>
      </c>
      <c r="AV30" s="703" t="str">
        <f>IF(AV28="","",VLOOKUP(AV28,'【記載例】シフト記号表（勤務時間帯）'!$C$6:$S$35,17,FALSE))</f>
        <v/>
      </c>
      <c r="AW30" s="703" t="str">
        <f>IF(AW28="","",VLOOKUP(AW28,'【記載例】シフト記号表（勤務時間帯）'!$C$6:$S$35,17,FALSE))</f>
        <v/>
      </c>
      <c r="AX30" s="721">
        <f>IF($BB$3="４週",SUM(S30:AT30),IF($BB$3="暦月",SUM(S30:AW30),""))</f>
        <v>120</v>
      </c>
      <c r="AY30" s="729"/>
      <c r="AZ30" s="736">
        <f>IF($BB$3="４週",AX30/4,IF($BB$3="暦月",'【記載例】療養通所'!AX30/('【記載例】療養通所'!$BB$8/7),""))</f>
        <v>30</v>
      </c>
      <c r="BA30" s="744"/>
      <c r="BB30" s="378"/>
      <c r="BC30" s="396"/>
      <c r="BD30" s="396"/>
      <c r="BE30" s="396"/>
      <c r="BF30" s="413"/>
    </row>
    <row r="31" spans="2:58" ht="20.25" customHeight="1">
      <c r="B31" s="639">
        <f>B28+1</f>
        <v>4</v>
      </c>
      <c r="C31" s="119" t="s">
        <v>26</v>
      </c>
      <c r="D31" s="137"/>
      <c r="E31" s="148"/>
      <c r="F31" s="156"/>
      <c r="G31" s="156" t="s">
        <v>28</v>
      </c>
      <c r="H31" s="180" t="s">
        <v>14</v>
      </c>
      <c r="I31" s="187"/>
      <c r="J31" s="187"/>
      <c r="K31" s="192"/>
      <c r="L31" s="199" t="s">
        <v>108</v>
      </c>
      <c r="M31" s="206"/>
      <c r="N31" s="206"/>
      <c r="O31" s="218"/>
      <c r="P31" s="675" t="s">
        <v>105</v>
      </c>
      <c r="Q31" s="684"/>
      <c r="R31" s="692"/>
      <c r="S31" s="255" t="s">
        <v>71</v>
      </c>
      <c r="T31" s="267" t="s">
        <v>71</v>
      </c>
      <c r="U31" s="267"/>
      <c r="V31" s="267"/>
      <c r="W31" s="267" t="s">
        <v>71</v>
      </c>
      <c r="X31" s="267" t="s">
        <v>71</v>
      </c>
      <c r="Y31" s="279" t="s">
        <v>71</v>
      </c>
      <c r="Z31" s="255" t="s">
        <v>71</v>
      </c>
      <c r="AA31" s="267" t="s">
        <v>71</v>
      </c>
      <c r="AB31" s="267"/>
      <c r="AC31" s="267"/>
      <c r="AD31" s="267" t="s">
        <v>71</v>
      </c>
      <c r="AE31" s="267" t="s">
        <v>71</v>
      </c>
      <c r="AF31" s="279" t="s">
        <v>71</v>
      </c>
      <c r="AG31" s="255" t="s">
        <v>71</v>
      </c>
      <c r="AH31" s="267" t="s">
        <v>71</v>
      </c>
      <c r="AI31" s="267"/>
      <c r="AJ31" s="267"/>
      <c r="AK31" s="267" t="s">
        <v>71</v>
      </c>
      <c r="AL31" s="267" t="s">
        <v>71</v>
      </c>
      <c r="AM31" s="279" t="s">
        <v>71</v>
      </c>
      <c r="AN31" s="255" t="s">
        <v>71</v>
      </c>
      <c r="AO31" s="267" t="s">
        <v>71</v>
      </c>
      <c r="AP31" s="267"/>
      <c r="AQ31" s="267"/>
      <c r="AR31" s="267" t="s">
        <v>71</v>
      </c>
      <c r="AS31" s="267" t="s">
        <v>71</v>
      </c>
      <c r="AT31" s="279" t="s">
        <v>71</v>
      </c>
      <c r="AU31" s="255"/>
      <c r="AV31" s="267"/>
      <c r="AW31" s="267"/>
      <c r="AX31" s="722"/>
      <c r="AY31" s="730"/>
      <c r="AZ31" s="737"/>
      <c r="BA31" s="745"/>
      <c r="BB31" s="379"/>
      <c r="BC31" s="397"/>
      <c r="BD31" s="397"/>
      <c r="BE31" s="397"/>
      <c r="BF31" s="414"/>
    </row>
    <row r="32" spans="2:58" ht="20.25" customHeight="1">
      <c r="B32" s="639"/>
      <c r="C32" s="120"/>
      <c r="D32" s="138"/>
      <c r="E32" s="149"/>
      <c r="F32" s="154"/>
      <c r="G32" s="167"/>
      <c r="H32" s="179"/>
      <c r="I32" s="187"/>
      <c r="J32" s="187"/>
      <c r="K32" s="192"/>
      <c r="L32" s="198"/>
      <c r="M32" s="205"/>
      <c r="N32" s="205"/>
      <c r="O32" s="217"/>
      <c r="P32" s="673" t="s">
        <v>40</v>
      </c>
      <c r="Q32" s="682"/>
      <c r="R32" s="690"/>
      <c r="S32" s="697">
        <f>IF(S31="","",VLOOKUP(S31,'【記載例】シフト記号表（勤務時間帯）'!$C$6:$K$35,9,FALSE))</f>
        <v>8</v>
      </c>
      <c r="T32" s="702">
        <f>IF(T31="","",VLOOKUP(T31,'【記載例】シフト記号表（勤務時間帯）'!$C$6:$K$35,9,FALSE))</f>
        <v>8</v>
      </c>
      <c r="U32" s="702" t="str">
        <f>IF(U31="","",VLOOKUP(U31,'【記載例】シフト記号表（勤務時間帯）'!$C$6:$K$35,9,FALSE))</f>
        <v/>
      </c>
      <c r="V32" s="702" t="str">
        <f>IF(V31="","",VLOOKUP(V31,'【記載例】シフト記号表（勤務時間帯）'!$C$6:$K$35,9,FALSE))</f>
        <v/>
      </c>
      <c r="W32" s="702">
        <f>IF(W31="","",VLOOKUP(W31,'【記載例】シフト記号表（勤務時間帯）'!$C$6:$K$35,9,FALSE))</f>
        <v>8</v>
      </c>
      <c r="X32" s="702">
        <f>IF(X31="","",VLOOKUP(X31,'【記載例】シフト記号表（勤務時間帯）'!$C$6:$K$35,9,FALSE))</f>
        <v>8</v>
      </c>
      <c r="Y32" s="707">
        <f>IF(Y31="","",VLOOKUP(Y31,'【記載例】シフト記号表（勤務時間帯）'!$C$6:$K$35,9,FALSE))</f>
        <v>8</v>
      </c>
      <c r="Z32" s="697">
        <f>IF(Z31="","",VLOOKUP(Z31,'【記載例】シフト記号表（勤務時間帯）'!$C$6:$K$35,9,FALSE))</f>
        <v>8</v>
      </c>
      <c r="AA32" s="702">
        <f>IF(AA31="","",VLOOKUP(AA31,'【記載例】シフト記号表（勤務時間帯）'!$C$6:$K$35,9,FALSE))</f>
        <v>8</v>
      </c>
      <c r="AB32" s="702" t="str">
        <f>IF(AB31="","",VLOOKUP(AB31,'【記載例】シフト記号表（勤務時間帯）'!$C$6:$K$35,9,FALSE))</f>
        <v/>
      </c>
      <c r="AC32" s="702" t="str">
        <f>IF(AC31="","",VLOOKUP(AC31,'【記載例】シフト記号表（勤務時間帯）'!$C$6:$K$35,9,FALSE))</f>
        <v/>
      </c>
      <c r="AD32" s="702">
        <f>IF(AD31="","",VLOOKUP(AD31,'【記載例】シフト記号表（勤務時間帯）'!$C$6:$K$35,9,FALSE))</f>
        <v>8</v>
      </c>
      <c r="AE32" s="702">
        <f>IF(AE31="","",VLOOKUP(AE31,'【記載例】シフト記号表（勤務時間帯）'!$C$6:$K$35,9,FALSE))</f>
        <v>8</v>
      </c>
      <c r="AF32" s="707">
        <f>IF(AF31="","",VLOOKUP(AF31,'【記載例】シフト記号表（勤務時間帯）'!$C$6:$K$35,9,FALSE))</f>
        <v>8</v>
      </c>
      <c r="AG32" s="697">
        <f>IF(AG31="","",VLOOKUP(AG31,'【記載例】シフト記号表（勤務時間帯）'!$C$6:$K$35,9,FALSE))</f>
        <v>8</v>
      </c>
      <c r="AH32" s="702">
        <f>IF(AH31="","",VLOOKUP(AH31,'【記載例】シフト記号表（勤務時間帯）'!$C$6:$K$35,9,FALSE))</f>
        <v>8</v>
      </c>
      <c r="AI32" s="702" t="str">
        <f>IF(AI31="","",VLOOKUP(AI31,'【記載例】シフト記号表（勤務時間帯）'!$C$6:$K$35,9,FALSE))</f>
        <v/>
      </c>
      <c r="AJ32" s="702" t="str">
        <f>IF(AJ31="","",VLOOKUP(AJ31,'【記載例】シフト記号表（勤務時間帯）'!$C$6:$K$35,9,FALSE))</f>
        <v/>
      </c>
      <c r="AK32" s="702">
        <f>IF(AK31="","",VLOOKUP(AK31,'【記載例】シフト記号表（勤務時間帯）'!$C$6:$K$35,9,FALSE))</f>
        <v>8</v>
      </c>
      <c r="AL32" s="702">
        <f>IF(AL31="","",VLOOKUP(AL31,'【記載例】シフト記号表（勤務時間帯）'!$C$6:$K$35,9,FALSE))</f>
        <v>8</v>
      </c>
      <c r="AM32" s="707">
        <f>IF(AM31="","",VLOOKUP(AM31,'【記載例】シフト記号表（勤務時間帯）'!$C$6:$K$35,9,FALSE))</f>
        <v>8</v>
      </c>
      <c r="AN32" s="697">
        <f>IF(AN31="","",VLOOKUP(AN31,'【記載例】シフト記号表（勤務時間帯）'!$C$6:$K$35,9,FALSE))</f>
        <v>8</v>
      </c>
      <c r="AO32" s="702">
        <f>IF(AO31="","",VLOOKUP(AO31,'【記載例】シフト記号表（勤務時間帯）'!$C$6:$K$35,9,FALSE))</f>
        <v>8</v>
      </c>
      <c r="AP32" s="702" t="str">
        <f>IF(AP31="","",VLOOKUP(AP31,'【記載例】シフト記号表（勤務時間帯）'!$C$6:$K$35,9,FALSE))</f>
        <v/>
      </c>
      <c r="AQ32" s="702" t="str">
        <f>IF(AQ31="","",VLOOKUP(AQ31,'【記載例】シフト記号表（勤務時間帯）'!$C$6:$K$35,9,FALSE))</f>
        <v/>
      </c>
      <c r="AR32" s="702">
        <f>IF(AR31="","",VLOOKUP(AR31,'【記載例】シフト記号表（勤務時間帯）'!$C$6:$K$35,9,FALSE))</f>
        <v>8</v>
      </c>
      <c r="AS32" s="702">
        <f>IF(AS31="","",VLOOKUP(AS31,'【記載例】シフト記号表（勤務時間帯）'!$C$6:$K$35,9,FALSE))</f>
        <v>8</v>
      </c>
      <c r="AT32" s="707">
        <f>IF(AT31="","",VLOOKUP(AT31,'【記載例】シフト記号表（勤務時間帯）'!$C$6:$K$35,9,FALSE))</f>
        <v>8</v>
      </c>
      <c r="AU32" s="697" t="str">
        <f>IF(AU31="","",VLOOKUP(AU31,'【記載例】シフト記号表（勤務時間帯）'!$C$6:$K$35,9,FALSE))</f>
        <v/>
      </c>
      <c r="AV32" s="702" t="str">
        <f>IF(AV31="","",VLOOKUP(AV31,'【記載例】シフト記号表（勤務時間帯）'!$C$6:$K$35,9,FALSE))</f>
        <v/>
      </c>
      <c r="AW32" s="702" t="str">
        <f>IF(AW31="","",VLOOKUP(AW31,'【記載例】シフト記号表（勤務時間帯）'!$C$6:$K$35,9,FALSE))</f>
        <v/>
      </c>
      <c r="AX32" s="720">
        <f>IF($BB$3="４週",SUM(S32:AT32),IF($BB$3="暦月",SUM(S32:AW32),""))</f>
        <v>160</v>
      </c>
      <c r="AY32" s="728"/>
      <c r="AZ32" s="735">
        <f>IF($BB$3="４週",AX32/4,IF($BB$3="暦月",'【記載例】療養通所'!AX32/('【記載例】療養通所'!$BB$8/7),""))</f>
        <v>40</v>
      </c>
      <c r="BA32" s="743"/>
      <c r="BB32" s="377"/>
      <c r="BC32" s="395"/>
      <c r="BD32" s="395"/>
      <c r="BE32" s="395"/>
      <c r="BF32" s="412"/>
    </row>
    <row r="33" spans="2:58" ht="20.25" customHeight="1">
      <c r="B33" s="639"/>
      <c r="C33" s="121"/>
      <c r="D33" s="139"/>
      <c r="E33" s="150"/>
      <c r="F33" s="154" t="str">
        <f>C31</f>
        <v>看護職員</v>
      </c>
      <c r="G33" s="168"/>
      <c r="H33" s="179"/>
      <c r="I33" s="187"/>
      <c r="J33" s="187"/>
      <c r="K33" s="192"/>
      <c r="L33" s="200"/>
      <c r="M33" s="207"/>
      <c r="N33" s="207"/>
      <c r="O33" s="219"/>
      <c r="P33" s="674" t="s">
        <v>107</v>
      </c>
      <c r="Q33" s="683"/>
      <c r="R33" s="691"/>
      <c r="S33" s="698">
        <f>IF(S31="","",VLOOKUP(S31,'【記載例】シフト記号表（勤務時間帯）'!$C$6:$S$35,17,FALSE))</f>
        <v>6</v>
      </c>
      <c r="T33" s="703">
        <f>IF(T31="","",VLOOKUP(T31,'【記載例】シフト記号表（勤務時間帯）'!$C$6:$S$35,17,FALSE))</f>
        <v>6</v>
      </c>
      <c r="U33" s="703" t="str">
        <f>IF(U31="","",VLOOKUP(U31,'【記載例】シフト記号表（勤務時間帯）'!$C$6:$S$35,17,FALSE))</f>
        <v/>
      </c>
      <c r="V33" s="703" t="str">
        <f>IF(V31="","",VLOOKUP(V31,'【記載例】シフト記号表（勤務時間帯）'!$C$6:$S$35,17,FALSE))</f>
        <v/>
      </c>
      <c r="W33" s="703">
        <f>IF(W31="","",VLOOKUP(W31,'【記載例】シフト記号表（勤務時間帯）'!$C$6:$S$35,17,FALSE))</f>
        <v>6</v>
      </c>
      <c r="X33" s="703">
        <f>IF(X31="","",VLOOKUP(X31,'【記載例】シフト記号表（勤務時間帯）'!$C$6:$S$35,17,FALSE))</f>
        <v>6</v>
      </c>
      <c r="Y33" s="708">
        <f>IF(Y31="","",VLOOKUP(Y31,'【記載例】シフト記号表（勤務時間帯）'!$C$6:$S$35,17,FALSE))</f>
        <v>6</v>
      </c>
      <c r="Z33" s="698">
        <f>IF(Z31="","",VLOOKUP(Z31,'【記載例】シフト記号表（勤務時間帯）'!$C$6:$S$35,17,FALSE))</f>
        <v>6</v>
      </c>
      <c r="AA33" s="703">
        <f>IF(AA31="","",VLOOKUP(AA31,'【記載例】シフト記号表（勤務時間帯）'!$C$6:$S$35,17,FALSE))</f>
        <v>6</v>
      </c>
      <c r="AB33" s="703" t="str">
        <f>IF(AB31="","",VLOOKUP(AB31,'【記載例】シフト記号表（勤務時間帯）'!$C$6:$S$35,17,FALSE))</f>
        <v/>
      </c>
      <c r="AC33" s="703" t="str">
        <f>IF(AC31="","",VLOOKUP(AC31,'【記載例】シフト記号表（勤務時間帯）'!$C$6:$S$35,17,FALSE))</f>
        <v/>
      </c>
      <c r="AD33" s="703">
        <f>IF(AD31="","",VLOOKUP(AD31,'【記載例】シフト記号表（勤務時間帯）'!$C$6:$S$35,17,FALSE))</f>
        <v>6</v>
      </c>
      <c r="AE33" s="703">
        <f>IF(AE31="","",VLOOKUP(AE31,'【記載例】シフト記号表（勤務時間帯）'!$C$6:$S$35,17,FALSE))</f>
        <v>6</v>
      </c>
      <c r="AF33" s="708">
        <f>IF(AF31="","",VLOOKUP(AF31,'【記載例】シフト記号表（勤務時間帯）'!$C$6:$S$35,17,FALSE))</f>
        <v>6</v>
      </c>
      <c r="AG33" s="698">
        <f>IF(AG31="","",VLOOKUP(AG31,'【記載例】シフト記号表（勤務時間帯）'!$C$6:$S$35,17,FALSE))</f>
        <v>6</v>
      </c>
      <c r="AH33" s="703">
        <f>IF(AH31="","",VLOOKUP(AH31,'【記載例】シフト記号表（勤務時間帯）'!$C$6:$S$35,17,FALSE))</f>
        <v>6</v>
      </c>
      <c r="AI33" s="703" t="str">
        <f>IF(AI31="","",VLOOKUP(AI31,'【記載例】シフト記号表（勤務時間帯）'!$C$6:$S$35,17,FALSE))</f>
        <v/>
      </c>
      <c r="AJ33" s="703" t="str">
        <f>IF(AJ31="","",VLOOKUP(AJ31,'【記載例】シフト記号表（勤務時間帯）'!$C$6:$S$35,17,FALSE))</f>
        <v/>
      </c>
      <c r="AK33" s="703">
        <f>IF(AK31="","",VLOOKUP(AK31,'【記載例】シフト記号表（勤務時間帯）'!$C$6:$S$35,17,FALSE))</f>
        <v>6</v>
      </c>
      <c r="AL33" s="703">
        <f>IF(AL31="","",VLOOKUP(AL31,'【記載例】シフト記号表（勤務時間帯）'!$C$6:$S$35,17,FALSE))</f>
        <v>6</v>
      </c>
      <c r="AM33" s="708">
        <f>IF(AM31="","",VLOOKUP(AM31,'【記載例】シフト記号表（勤務時間帯）'!$C$6:$S$35,17,FALSE))</f>
        <v>6</v>
      </c>
      <c r="AN33" s="698">
        <f>IF(AN31="","",VLOOKUP(AN31,'【記載例】シフト記号表（勤務時間帯）'!$C$6:$S$35,17,FALSE))</f>
        <v>6</v>
      </c>
      <c r="AO33" s="703">
        <f>IF(AO31="","",VLOOKUP(AO31,'【記載例】シフト記号表（勤務時間帯）'!$C$6:$S$35,17,FALSE))</f>
        <v>6</v>
      </c>
      <c r="AP33" s="703" t="str">
        <f>IF(AP31="","",VLOOKUP(AP31,'【記載例】シフト記号表（勤務時間帯）'!$C$6:$S$35,17,FALSE))</f>
        <v/>
      </c>
      <c r="AQ33" s="703" t="str">
        <f>IF(AQ31="","",VLOOKUP(AQ31,'【記載例】シフト記号表（勤務時間帯）'!$C$6:$S$35,17,FALSE))</f>
        <v/>
      </c>
      <c r="AR33" s="703">
        <f>IF(AR31="","",VLOOKUP(AR31,'【記載例】シフト記号表（勤務時間帯）'!$C$6:$S$35,17,FALSE))</f>
        <v>6</v>
      </c>
      <c r="AS33" s="703">
        <f>IF(AS31="","",VLOOKUP(AS31,'【記載例】シフト記号表（勤務時間帯）'!$C$6:$S$35,17,FALSE))</f>
        <v>6</v>
      </c>
      <c r="AT33" s="708">
        <f>IF(AT31="","",VLOOKUP(AT31,'【記載例】シフト記号表（勤務時間帯）'!$C$6:$S$35,17,FALSE))</f>
        <v>6</v>
      </c>
      <c r="AU33" s="698" t="str">
        <f>IF(AU31="","",VLOOKUP(AU31,'【記載例】シフト記号表（勤務時間帯）'!$C$6:$S$35,17,FALSE))</f>
        <v/>
      </c>
      <c r="AV33" s="703" t="str">
        <f>IF(AV31="","",VLOOKUP(AV31,'【記載例】シフト記号表（勤務時間帯）'!$C$6:$S$35,17,FALSE))</f>
        <v/>
      </c>
      <c r="AW33" s="703" t="str">
        <f>IF(AW31="","",VLOOKUP(AW31,'【記載例】シフト記号表（勤務時間帯）'!$C$6:$S$35,17,FALSE))</f>
        <v/>
      </c>
      <c r="AX33" s="721">
        <f>IF($BB$3="４週",SUM(S33:AT33),IF($BB$3="暦月",SUM(S33:AW33),""))</f>
        <v>120</v>
      </c>
      <c r="AY33" s="729"/>
      <c r="AZ33" s="736">
        <f>IF($BB$3="４週",AX33/4,IF($BB$3="暦月",'【記載例】療養通所'!AX33/('【記載例】療養通所'!$BB$8/7),""))</f>
        <v>30</v>
      </c>
      <c r="BA33" s="744"/>
      <c r="BB33" s="378"/>
      <c r="BC33" s="396"/>
      <c r="BD33" s="396"/>
      <c r="BE33" s="396"/>
      <c r="BF33" s="413"/>
    </row>
    <row r="34" spans="2:58" ht="20.25" customHeight="1">
      <c r="B34" s="639">
        <f>B31+1</f>
        <v>5</v>
      </c>
      <c r="C34" s="119" t="s">
        <v>100</v>
      </c>
      <c r="D34" s="137"/>
      <c r="E34" s="148"/>
      <c r="F34" s="156"/>
      <c r="G34" s="156" t="s">
        <v>28</v>
      </c>
      <c r="H34" s="180" t="s">
        <v>68</v>
      </c>
      <c r="I34" s="187"/>
      <c r="J34" s="187"/>
      <c r="K34" s="192"/>
      <c r="L34" s="199" t="s">
        <v>186</v>
      </c>
      <c r="M34" s="206"/>
      <c r="N34" s="206"/>
      <c r="O34" s="218"/>
      <c r="P34" s="675" t="s">
        <v>105</v>
      </c>
      <c r="Q34" s="684"/>
      <c r="R34" s="692"/>
      <c r="S34" s="255" t="s">
        <v>81</v>
      </c>
      <c r="T34" s="267" t="s">
        <v>81</v>
      </c>
      <c r="U34" s="267"/>
      <c r="V34" s="267"/>
      <c r="W34" s="267" t="s">
        <v>81</v>
      </c>
      <c r="X34" s="267" t="s">
        <v>81</v>
      </c>
      <c r="Y34" s="279" t="s">
        <v>81</v>
      </c>
      <c r="Z34" s="255" t="s">
        <v>81</v>
      </c>
      <c r="AA34" s="267" t="s">
        <v>81</v>
      </c>
      <c r="AB34" s="267"/>
      <c r="AC34" s="267"/>
      <c r="AD34" s="267" t="s">
        <v>81</v>
      </c>
      <c r="AE34" s="267" t="s">
        <v>81</v>
      </c>
      <c r="AF34" s="279" t="s">
        <v>81</v>
      </c>
      <c r="AG34" s="255" t="s">
        <v>81</v>
      </c>
      <c r="AH34" s="267" t="s">
        <v>81</v>
      </c>
      <c r="AI34" s="267"/>
      <c r="AJ34" s="267"/>
      <c r="AK34" s="267" t="s">
        <v>81</v>
      </c>
      <c r="AL34" s="267" t="s">
        <v>81</v>
      </c>
      <c r="AM34" s="279" t="s">
        <v>81</v>
      </c>
      <c r="AN34" s="255" t="s">
        <v>81</v>
      </c>
      <c r="AO34" s="267" t="s">
        <v>81</v>
      </c>
      <c r="AP34" s="267"/>
      <c r="AQ34" s="267"/>
      <c r="AR34" s="267" t="s">
        <v>81</v>
      </c>
      <c r="AS34" s="267" t="s">
        <v>81</v>
      </c>
      <c r="AT34" s="279" t="s">
        <v>81</v>
      </c>
      <c r="AU34" s="255"/>
      <c r="AV34" s="267"/>
      <c r="AW34" s="267"/>
      <c r="AX34" s="722"/>
      <c r="AY34" s="730"/>
      <c r="AZ34" s="737"/>
      <c r="BA34" s="745"/>
      <c r="BB34" s="379"/>
      <c r="BC34" s="397"/>
      <c r="BD34" s="397"/>
      <c r="BE34" s="397"/>
      <c r="BF34" s="414"/>
    </row>
    <row r="35" spans="2:58" ht="20.25" customHeight="1">
      <c r="B35" s="639"/>
      <c r="C35" s="120"/>
      <c r="D35" s="138"/>
      <c r="E35" s="149"/>
      <c r="F35" s="154"/>
      <c r="G35" s="167"/>
      <c r="H35" s="179"/>
      <c r="I35" s="187"/>
      <c r="J35" s="187"/>
      <c r="K35" s="192"/>
      <c r="L35" s="198"/>
      <c r="M35" s="205"/>
      <c r="N35" s="205"/>
      <c r="O35" s="217"/>
      <c r="P35" s="673" t="s">
        <v>40</v>
      </c>
      <c r="Q35" s="682"/>
      <c r="R35" s="690"/>
      <c r="S35" s="697">
        <f>IF(S34="","",VLOOKUP(S34,'【記載例】シフト記号表（勤務時間帯）'!$C$6:$K$35,9,FALSE))</f>
        <v>7.9999999999999982</v>
      </c>
      <c r="T35" s="702">
        <f>IF(T34="","",VLOOKUP(T34,'【記載例】シフト記号表（勤務時間帯）'!$C$6:$K$35,9,FALSE))</f>
        <v>7.9999999999999982</v>
      </c>
      <c r="U35" s="702" t="str">
        <f>IF(U34="","",VLOOKUP(U34,'【記載例】シフト記号表（勤務時間帯）'!$C$6:$K$35,9,FALSE))</f>
        <v/>
      </c>
      <c r="V35" s="702" t="str">
        <f>IF(V34="","",VLOOKUP(V34,'【記載例】シフト記号表（勤務時間帯）'!$C$6:$K$35,9,FALSE))</f>
        <v/>
      </c>
      <c r="W35" s="702">
        <f>IF(W34="","",VLOOKUP(W34,'【記載例】シフト記号表（勤務時間帯）'!$C$6:$K$35,9,FALSE))</f>
        <v>7.9999999999999982</v>
      </c>
      <c r="X35" s="702">
        <f>IF(X34="","",VLOOKUP(X34,'【記載例】シフト記号表（勤務時間帯）'!$C$6:$K$35,9,FALSE))</f>
        <v>7.9999999999999982</v>
      </c>
      <c r="Y35" s="707">
        <f>IF(Y34="","",VLOOKUP(Y34,'【記載例】シフト記号表（勤務時間帯）'!$C$6:$K$35,9,FALSE))</f>
        <v>7.9999999999999982</v>
      </c>
      <c r="Z35" s="697">
        <f>IF(Z34="","",VLOOKUP(Z34,'【記載例】シフト記号表（勤務時間帯）'!$C$6:$K$35,9,FALSE))</f>
        <v>7.9999999999999982</v>
      </c>
      <c r="AA35" s="702">
        <f>IF(AA34="","",VLOOKUP(AA34,'【記載例】シフト記号表（勤務時間帯）'!$C$6:$K$35,9,FALSE))</f>
        <v>7.9999999999999982</v>
      </c>
      <c r="AB35" s="702" t="str">
        <f>IF(AB34="","",VLOOKUP(AB34,'【記載例】シフト記号表（勤務時間帯）'!$C$6:$K$35,9,FALSE))</f>
        <v/>
      </c>
      <c r="AC35" s="702" t="str">
        <f>IF(AC34="","",VLOOKUP(AC34,'【記載例】シフト記号表（勤務時間帯）'!$C$6:$K$35,9,FALSE))</f>
        <v/>
      </c>
      <c r="AD35" s="702">
        <f>IF(AD34="","",VLOOKUP(AD34,'【記載例】シフト記号表（勤務時間帯）'!$C$6:$K$35,9,FALSE))</f>
        <v>7.9999999999999982</v>
      </c>
      <c r="AE35" s="702">
        <f>IF(AE34="","",VLOOKUP(AE34,'【記載例】シフト記号表（勤務時間帯）'!$C$6:$K$35,9,FALSE))</f>
        <v>7.9999999999999982</v>
      </c>
      <c r="AF35" s="707">
        <f>IF(AF34="","",VLOOKUP(AF34,'【記載例】シフト記号表（勤務時間帯）'!$C$6:$K$35,9,FALSE))</f>
        <v>7.9999999999999982</v>
      </c>
      <c r="AG35" s="697">
        <f>IF(AG34="","",VLOOKUP(AG34,'【記載例】シフト記号表（勤務時間帯）'!$C$6:$K$35,9,FALSE))</f>
        <v>7.9999999999999982</v>
      </c>
      <c r="AH35" s="702">
        <f>IF(AH34="","",VLOOKUP(AH34,'【記載例】シフト記号表（勤務時間帯）'!$C$6:$K$35,9,FALSE))</f>
        <v>7.9999999999999982</v>
      </c>
      <c r="AI35" s="702" t="str">
        <f>IF(AI34="","",VLOOKUP(AI34,'【記載例】シフト記号表（勤務時間帯）'!$C$6:$K$35,9,FALSE))</f>
        <v/>
      </c>
      <c r="AJ35" s="702" t="str">
        <f>IF(AJ34="","",VLOOKUP(AJ34,'【記載例】シフト記号表（勤務時間帯）'!$C$6:$K$35,9,FALSE))</f>
        <v/>
      </c>
      <c r="AK35" s="702">
        <f>IF(AK34="","",VLOOKUP(AK34,'【記載例】シフト記号表（勤務時間帯）'!$C$6:$K$35,9,FALSE))</f>
        <v>7.9999999999999982</v>
      </c>
      <c r="AL35" s="702">
        <f>IF(AL34="","",VLOOKUP(AL34,'【記載例】シフト記号表（勤務時間帯）'!$C$6:$K$35,9,FALSE))</f>
        <v>7.9999999999999982</v>
      </c>
      <c r="AM35" s="707">
        <f>IF(AM34="","",VLOOKUP(AM34,'【記載例】シフト記号表（勤務時間帯）'!$C$6:$K$35,9,FALSE))</f>
        <v>7.9999999999999982</v>
      </c>
      <c r="AN35" s="697">
        <f>IF(AN34="","",VLOOKUP(AN34,'【記載例】シフト記号表（勤務時間帯）'!$C$6:$K$35,9,FALSE))</f>
        <v>7.9999999999999982</v>
      </c>
      <c r="AO35" s="702">
        <f>IF(AO34="","",VLOOKUP(AO34,'【記載例】シフト記号表（勤務時間帯）'!$C$6:$K$35,9,FALSE))</f>
        <v>7.9999999999999982</v>
      </c>
      <c r="AP35" s="702" t="str">
        <f>IF(AP34="","",VLOOKUP(AP34,'【記載例】シフト記号表（勤務時間帯）'!$C$6:$K$35,9,FALSE))</f>
        <v/>
      </c>
      <c r="AQ35" s="702" t="str">
        <f>IF(AQ34="","",VLOOKUP(AQ34,'【記載例】シフト記号表（勤務時間帯）'!$C$6:$K$35,9,FALSE))</f>
        <v/>
      </c>
      <c r="AR35" s="702">
        <f>IF(AR34="","",VLOOKUP(AR34,'【記載例】シフト記号表（勤務時間帯）'!$C$6:$K$35,9,FALSE))</f>
        <v>7.9999999999999982</v>
      </c>
      <c r="AS35" s="702">
        <f>IF(AS34="","",VLOOKUP(AS34,'【記載例】シフト記号表（勤務時間帯）'!$C$6:$K$35,9,FALSE))</f>
        <v>7.9999999999999982</v>
      </c>
      <c r="AT35" s="707">
        <f>IF(AT34="","",VLOOKUP(AT34,'【記載例】シフト記号表（勤務時間帯）'!$C$6:$K$35,9,FALSE))</f>
        <v>7.9999999999999982</v>
      </c>
      <c r="AU35" s="697" t="str">
        <f>IF(AU34="","",VLOOKUP(AU34,'【記載例】シフト記号表（勤務時間帯）'!$C$6:$K$35,9,FALSE))</f>
        <v/>
      </c>
      <c r="AV35" s="702" t="str">
        <f>IF(AV34="","",VLOOKUP(AV34,'【記載例】シフト記号表（勤務時間帯）'!$C$6:$K$35,9,FALSE))</f>
        <v/>
      </c>
      <c r="AW35" s="702" t="str">
        <f>IF(AW34="","",VLOOKUP(AW34,'【記載例】シフト記号表（勤務時間帯）'!$C$6:$K$35,9,FALSE))</f>
        <v/>
      </c>
      <c r="AX35" s="720">
        <f>IF($BB$3="４週",SUM(S35:AT35),IF($BB$3="暦月",SUM(S35:AW35),""))</f>
        <v>159.99999999999997</v>
      </c>
      <c r="AY35" s="728"/>
      <c r="AZ35" s="735">
        <f>IF($BB$3="４週",AX35/4,IF($BB$3="暦月",'【記載例】療養通所'!AX35/('【記載例】療養通所'!$BB$8/7),""))</f>
        <v>39.999999999999993</v>
      </c>
      <c r="BA35" s="743"/>
      <c r="BB35" s="377"/>
      <c r="BC35" s="395"/>
      <c r="BD35" s="395"/>
      <c r="BE35" s="395"/>
      <c r="BF35" s="412"/>
    </row>
    <row r="36" spans="2:58" ht="20.25" customHeight="1">
      <c r="B36" s="639"/>
      <c r="C36" s="121"/>
      <c r="D36" s="139"/>
      <c r="E36" s="150"/>
      <c r="F36" s="154" t="str">
        <f>C34</f>
        <v>介護職員</v>
      </c>
      <c r="G36" s="168"/>
      <c r="H36" s="179"/>
      <c r="I36" s="187"/>
      <c r="J36" s="187"/>
      <c r="K36" s="192"/>
      <c r="L36" s="200"/>
      <c r="M36" s="207"/>
      <c r="N36" s="207"/>
      <c r="O36" s="219"/>
      <c r="P36" s="674" t="s">
        <v>107</v>
      </c>
      <c r="Q36" s="683"/>
      <c r="R36" s="691"/>
      <c r="S36" s="698">
        <f>IF(S34="","",VLOOKUP(S34,'【記載例】シフト記号表（勤務時間帯）'!$C$6:$S$35,17,FALSE))</f>
        <v>6</v>
      </c>
      <c r="T36" s="703">
        <f>IF(T34="","",VLOOKUP(T34,'【記載例】シフト記号表（勤務時間帯）'!$C$6:$S$35,17,FALSE))</f>
        <v>6</v>
      </c>
      <c r="U36" s="703" t="str">
        <f>IF(U34="","",VLOOKUP(U34,'【記載例】シフト記号表（勤務時間帯）'!$C$6:$S$35,17,FALSE))</f>
        <v/>
      </c>
      <c r="V36" s="703" t="str">
        <f>IF(V34="","",VLOOKUP(V34,'【記載例】シフト記号表（勤務時間帯）'!$C$6:$S$35,17,FALSE))</f>
        <v/>
      </c>
      <c r="W36" s="703">
        <f>IF(W34="","",VLOOKUP(W34,'【記載例】シフト記号表（勤務時間帯）'!$C$6:$S$35,17,FALSE))</f>
        <v>6</v>
      </c>
      <c r="X36" s="703">
        <f>IF(X34="","",VLOOKUP(X34,'【記載例】シフト記号表（勤務時間帯）'!$C$6:$S$35,17,FALSE))</f>
        <v>6</v>
      </c>
      <c r="Y36" s="708">
        <f>IF(Y34="","",VLOOKUP(Y34,'【記載例】シフト記号表（勤務時間帯）'!$C$6:$S$35,17,FALSE))</f>
        <v>6</v>
      </c>
      <c r="Z36" s="698">
        <f>IF(Z34="","",VLOOKUP(Z34,'【記載例】シフト記号表（勤務時間帯）'!$C$6:$S$35,17,FALSE))</f>
        <v>6</v>
      </c>
      <c r="AA36" s="703">
        <f>IF(AA34="","",VLOOKUP(AA34,'【記載例】シフト記号表（勤務時間帯）'!$C$6:$S$35,17,FALSE))</f>
        <v>6</v>
      </c>
      <c r="AB36" s="703" t="str">
        <f>IF(AB34="","",VLOOKUP(AB34,'【記載例】シフト記号表（勤務時間帯）'!$C$6:$S$35,17,FALSE))</f>
        <v/>
      </c>
      <c r="AC36" s="703" t="str">
        <f>IF(AC34="","",VLOOKUP(AC34,'【記載例】シフト記号表（勤務時間帯）'!$C$6:$S$35,17,FALSE))</f>
        <v/>
      </c>
      <c r="AD36" s="703">
        <f>IF(AD34="","",VLOOKUP(AD34,'【記載例】シフト記号表（勤務時間帯）'!$C$6:$S$35,17,FALSE))</f>
        <v>6</v>
      </c>
      <c r="AE36" s="703">
        <f>IF(AE34="","",VLOOKUP(AE34,'【記載例】シフト記号表（勤務時間帯）'!$C$6:$S$35,17,FALSE))</f>
        <v>6</v>
      </c>
      <c r="AF36" s="708">
        <f>IF(AF34="","",VLOOKUP(AF34,'【記載例】シフト記号表（勤務時間帯）'!$C$6:$S$35,17,FALSE))</f>
        <v>6</v>
      </c>
      <c r="AG36" s="698">
        <f>IF(AG34="","",VLOOKUP(AG34,'【記載例】シフト記号表（勤務時間帯）'!$C$6:$S$35,17,FALSE))</f>
        <v>6</v>
      </c>
      <c r="AH36" s="703">
        <f>IF(AH34="","",VLOOKUP(AH34,'【記載例】シフト記号表（勤務時間帯）'!$C$6:$S$35,17,FALSE))</f>
        <v>6</v>
      </c>
      <c r="AI36" s="703" t="str">
        <f>IF(AI34="","",VLOOKUP(AI34,'【記載例】シフト記号表（勤務時間帯）'!$C$6:$S$35,17,FALSE))</f>
        <v/>
      </c>
      <c r="AJ36" s="703" t="str">
        <f>IF(AJ34="","",VLOOKUP(AJ34,'【記載例】シフト記号表（勤務時間帯）'!$C$6:$S$35,17,FALSE))</f>
        <v/>
      </c>
      <c r="AK36" s="703">
        <f>IF(AK34="","",VLOOKUP(AK34,'【記載例】シフト記号表（勤務時間帯）'!$C$6:$S$35,17,FALSE))</f>
        <v>6</v>
      </c>
      <c r="AL36" s="703">
        <f>IF(AL34="","",VLOOKUP(AL34,'【記載例】シフト記号表（勤務時間帯）'!$C$6:$S$35,17,FALSE))</f>
        <v>6</v>
      </c>
      <c r="AM36" s="708">
        <f>IF(AM34="","",VLOOKUP(AM34,'【記載例】シフト記号表（勤務時間帯）'!$C$6:$S$35,17,FALSE))</f>
        <v>6</v>
      </c>
      <c r="AN36" s="698">
        <f>IF(AN34="","",VLOOKUP(AN34,'【記載例】シフト記号表（勤務時間帯）'!$C$6:$S$35,17,FALSE))</f>
        <v>6</v>
      </c>
      <c r="AO36" s="703">
        <f>IF(AO34="","",VLOOKUP(AO34,'【記載例】シフト記号表（勤務時間帯）'!$C$6:$S$35,17,FALSE))</f>
        <v>6</v>
      </c>
      <c r="AP36" s="703" t="str">
        <f>IF(AP34="","",VLOOKUP(AP34,'【記載例】シフト記号表（勤務時間帯）'!$C$6:$S$35,17,FALSE))</f>
        <v/>
      </c>
      <c r="AQ36" s="703" t="str">
        <f>IF(AQ34="","",VLOOKUP(AQ34,'【記載例】シフト記号表（勤務時間帯）'!$C$6:$S$35,17,FALSE))</f>
        <v/>
      </c>
      <c r="AR36" s="703">
        <f>IF(AR34="","",VLOOKUP(AR34,'【記載例】シフト記号表（勤務時間帯）'!$C$6:$S$35,17,FALSE))</f>
        <v>6</v>
      </c>
      <c r="AS36" s="703">
        <f>IF(AS34="","",VLOOKUP(AS34,'【記載例】シフト記号表（勤務時間帯）'!$C$6:$S$35,17,FALSE))</f>
        <v>6</v>
      </c>
      <c r="AT36" s="708">
        <f>IF(AT34="","",VLOOKUP(AT34,'【記載例】シフト記号表（勤務時間帯）'!$C$6:$S$35,17,FALSE))</f>
        <v>6</v>
      </c>
      <c r="AU36" s="698" t="str">
        <f>IF(AU34="","",VLOOKUP(AU34,'【記載例】シフト記号表（勤務時間帯）'!$C$6:$S$35,17,FALSE))</f>
        <v/>
      </c>
      <c r="AV36" s="703" t="str">
        <f>IF(AV34="","",VLOOKUP(AV34,'【記載例】シフト記号表（勤務時間帯）'!$C$6:$S$35,17,FALSE))</f>
        <v/>
      </c>
      <c r="AW36" s="703" t="str">
        <f>IF(AW34="","",VLOOKUP(AW34,'【記載例】シフト記号表（勤務時間帯）'!$C$6:$S$35,17,FALSE))</f>
        <v/>
      </c>
      <c r="AX36" s="721">
        <f>IF($BB$3="４週",SUM(S36:AT36),IF($BB$3="暦月",SUM(S36:AW36),""))</f>
        <v>120</v>
      </c>
      <c r="AY36" s="729"/>
      <c r="AZ36" s="736">
        <f>IF($BB$3="４週",AX36/4,IF($BB$3="暦月",'【記載例】療養通所'!AX36/('【記載例】療養通所'!$BB$8/7),""))</f>
        <v>30</v>
      </c>
      <c r="BA36" s="744"/>
      <c r="BB36" s="378"/>
      <c r="BC36" s="396"/>
      <c r="BD36" s="396"/>
      <c r="BE36" s="396"/>
      <c r="BF36" s="413"/>
    </row>
    <row r="37" spans="2:58" ht="20.25" customHeight="1">
      <c r="B37" s="639">
        <f>B34+1</f>
        <v>6</v>
      </c>
      <c r="C37" s="119" t="s">
        <v>100</v>
      </c>
      <c r="D37" s="137"/>
      <c r="E37" s="148"/>
      <c r="F37" s="156"/>
      <c r="G37" s="156" t="s">
        <v>28</v>
      </c>
      <c r="H37" s="180" t="s">
        <v>11</v>
      </c>
      <c r="I37" s="187"/>
      <c r="J37" s="187"/>
      <c r="K37" s="192"/>
      <c r="L37" s="199" t="s">
        <v>230</v>
      </c>
      <c r="M37" s="206"/>
      <c r="N37" s="206"/>
      <c r="O37" s="218"/>
      <c r="P37" s="675" t="s">
        <v>105</v>
      </c>
      <c r="Q37" s="684"/>
      <c r="R37" s="692"/>
      <c r="S37" s="255" t="s">
        <v>71</v>
      </c>
      <c r="T37" s="267" t="s">
        <v>71</v>
      </c>
      <c r="U37" s="267"/>
      <c r="V37" s="267"/>
      <c r="W37" s="267" t="s">
        <v>71</v>
      </c>
      <c r="X37" s="267" t="s">
        <v>71</v>
      </c>
      <c r="Y37" s="279" t="s">
        <v>71</v>
      </c>
      <c r="Z37" s="255" t="s">
        <v>71</v>
      </c>
      <c r="AA37" s="267" t="s">
        <v>71</v>
      </c>
      <c r="AB37" s="267"/>
      <c r="AC37" s="267"/>
      <c r="AD37" s="267" t="s">
        <v>71</v>
      </c>
      <c r="AE37" s="267" t="s">
        <v>71</v>
      </c>
      <c r="AF37" s="279" t="s">
        <v>71</v>
      </c>
      <c r="AG37" s="255" t="s">
        <v>71</v>
      </c>
      <c r="AH37" s="267" t="s">
        <v>71</v>
      </c>
      <c r="AI37" s="267"/>
      <c r="AJ37" s="267"/>
      <c r="AK37" s="267" t="s">
        <v>71</v>
      </c>
      <c r="AL37" s="267" t="s">
        <v>71</v>
      </c>
      <c r="AM37" s="279" t="s">
        <v>71</v>
      </c>
      <c r="AN37" s="255" t="s">
        <v>71</v>
      </c>
      <c r="AO37" s="267" t="s">
        <v>71</v>
      </c>
      <c r="AP37" s="267"/>
      <c r="AQ37" s="267"/>
      <c r="AR37" s="267" t="s">
        <v>71</v>
      </c>
      <c r="AS37" s="267" t="s">
        <v>71</v>
      </c>
      <c r="AT37" s="279" t="s">
        <v>71</v>
      </c>
      <c r="AU37" s="255"/>
      <c r="AV37" s="267"/>
      <c r="AW37" s="267"/>
      <c r="AX37" s="722"/>
      <c r="AY37" s="730"/>
      <c r="AZ37" s="737"/>
      <c r="BA37" s="745"/>
      <c r="BB37" s="379"/>
      <c r="BC37" s="397"/>
      <c r="BD37" s="397"/>
      <c r="BE37" s="397"/>
      <c r="BF37" s="414"/>
    </row>
    <row r="38" spans="2:58" ht="20.25" customHeight="1">
      <c r="B38" s="639"/>
      <c r="C38" s="120"/>
      <c r="D38" s="138"/>
      <c r="E38" s="149"/>
      <c r="F38" s="154"/>
      <c r="G38" s="167"/>
      <c r="H38" s="179"/>
      <c r="I38" s="187"/>
      <c r="J38" s="187"/>
      <c r="K38" s="192"/>
      <c r="L38" s="198"/>
      <c r="M38" s="205"/>
      <c r="N38" s="205"/>
      <c r="O38" s="217"/>
      <c r="P38" s="673" t="s">
        <v>40</v>
      </c>
      <c r="Q38" s="682"/>
      <c r="R38" s="690"/>
      <c r="S38" s="697">
        <f>IF(S37="","",VLOOKUP(S37,'【記載例】シフト記号表（勤務時間帯）'!$C$6:$K$35,9,FALSE))</f>
        <v>8</v>
      </c>
      <c r="T38" s="702">
        <f>IF(T37="","",VLOOKUP(T37,'【記載例】シフト記号表（勤務時間帯）'!$C$6:$K$35,9,FALSE))</f>
        <v>8</v>
      </c>
      <c r="U38" s="702" t="str">
        <f>IF(U37="","",VLOOKUP(U37,'【記載例】シフト記号表（勤務時間帯）'!$C$6:$K$35,9,FALSE))</f>
        <v/>
      </c>
      <c r="V38" s="702" t="str">
        <f>IF(V37="","",VLOOKUP(V37,'【記載例】シフト記号表（勤務時間帯）'!$C$6:$K$35,9,FALSE))</f>
        <v/>
      </c>
      <c r="W38" s="702">
        <f>IF(W37="","",VLOOKUP(W37,'【記載例】シフト記号表（勤務時間帯）'!$C$6:$K$35,9,FALSE))</f>
        <v>8</v>
      </c>
      <c r="X38" s="702">
        <f>IF(X37="","",VLOOKUP(X37,'【記載例】シフト記号表（勤務時間帯）'!$C$6:$K$35,9,FALSE))</f>
        <v>8</v>
      </c>
      <c r="Y38" s="707">
        <f>IF(Y37="","",VLOOKUP(Y37,'【記載例】シフト記号表（勤務時間帯）'!$C$6:$K$35,9,FALSE))</f>
        <v>8</v>
      </c>
      <c r="Z38" s="697">
        <f>IF(Z37="","",VLOOKUP(Z37,'【記載例】シフト記号表（勤務時間帯）'!$C$6:$K$35,9,FALSE))</f>
        <v>8</v>
      </c>
      <c r="AA38" s="702">
        <f>IF(AA37="","",VLOOKUP(AA37,'【記載例】シフト記号表（勤務時間帯）'!$C$6:$K$35,9,FALSE))</f>
        <v>8</v>
      </c>
      <c r="AB38" s="702" t="str">
        <f>IF(AB37="","",VLOOKUP(AB37,'【記載例】シフト記号表（勤務時間帯）'!$C$6:$K$35,9,FALSE))</f>
        <v/>
      </c>
      <c r="AC38" s="702" t="str">
        <f>IF(AC37="","",VLOOKUP(AC37,'【記載例】シフト記号表（勤務時間帯）'!$C$6:$K$35,9,FALSE))</f>
        <v/>
      </c>
      <c r="AD38" s="702">
        <f>IF(AD37="","",VLOOKUP(AD37,'【記載例】シフト記号表（勤務時間帯）'!$C$6:$K$35,9,FALSE))</f>
        <v>8</v>
      </c>
      <c r="AE38" s="702">
        <f>IF(AE37="","",VLOOKUP(AE37,'【記載例】シフト記号表（勤務時間帯）'!$C$6:$K$35,9,FALSE))</f>
        <v>8</v>
      </c>
      <c r="AF38" s="707">
        <f>IF(AF37="","",VLOOKUP(AF37,'【記載例】シフト記号表（勤務時間帯）'!$C$6:$K$35,9,FALSE))</f>
        <v>8</v>
      </c>
      <c r="AG38" s="697">
        <f>IF(AG37="","",VLOOKUP(AG37,'【記載例】シフト記号表（勤務時間帯）'!$C$6:$K$35,9,FALSE))</f>
        <v>8</v>
      </c>
      <c r="AH38" s="702">
        <f>IF(AH37="","",VLOOKUP(AH37,'【記載例】シフト記号表（勤務時間帯）'!$C$6:$K$35,9,FALSE))</f>
        <v>8</v>
      </c>
      <c r="AI38" s="702" t="str">
        <f>IF(AI37="","",VLOOKUP(AI37,'【記載例】シフト記号表（勤務時間帯）'!$C$6:$K$35,9,FALSE))</f>
        <v/>
      </c>
      <c r="AJ38" s="702" t="str">
        <f>IF(AJ37="","",VLOOKUP(AJ37,'【記載例】シフト記号表（勤務時間帯）'!$C$6:$K$35,9,FALSE))</f>
        <v/>
      </c>
      <c r="AK38" s="702">
        <f>IF(AK37="","",VLOOKUP(AK37,'【記載例】シフト記号表（勤務時間帯）'!$C$6:$K$35,9,FALSE))</f>
        <v>8</v>
      </c>
      <c r="AL38" s="702">
        <f>IF(AL37="","",VLOOKUP(AL37,'【記載例】シフト記号表（勤務時間帯）'!$C$6:$K$35,9,FALSE))</f>
        <v>8</v>
      </c>
      <c r="AM38" s="707">
        <f>IF(AM37="","",VLOOKUP(AM37,'【記載例】シフト記号表（勤務時間帯）'!$C$6:$K$35,9,FALSE))</f>
        <v>8</v>
      </c>
      <c r="AN38" s="697">
        <f>IF(AN37="","",VLOOKUP(AN37,'【記載例】シフト記号表（勤務時間帯）'!$C$6:$K$35,9,FALSE))</f>
        <v>8</v>
      </c>
      <c r="AO38" s="702">
        <f>IF(AO37="","",VLOOKUP(AO37,'【記載例】シフト記号表（勤務時間帯）'!$C$6:$K$35,9,FALSE))</f>
        <v>8</v>
      </c>
      <c r="AP38" s="702" t="str">
        <f>IF(AP37="","",VLOOKUP(AP37,'【記載例】シフト記号表（勤務時間帯）'!$C$6:$K$35,9,FALSE))</f>
        <v/>
      </c>
      <c r="AQ38" s="702" t="str">
        <f>IF(AQ37="","",VLOOKUP(AQ37,'【記載例】シフト記号表（勤務時間帯）'!$C$6:$K$35,9,FALSE))</f>
        <v/>
      </c>
      <c r="AR38" s="702">
        <f>IF(AR37="","",VLOOKUP(AR37,'【記載例】シフト記号表（勤務時間帯）'!$C$6:$K$35,9,FALSE))</f>
        <v>8</v>
      </c>
      <c r="AS38" s="702">
        <f>IF(AS37="","",VLOOKUP(AS37,'【記載例】シフト記号表（勤務時間帯）'!$C$6:$K$35,9,FALSE))</f>
        <v>8</v>
      </c>
      <c r="AT38" s="707">
        <f>IF(AT37="","",VLOOKUP(AT37,'【記載例】シフト記号表（勤務時間帯）'!$C$6:$K$35,9,FALSE))</f>
        <v>8</v>
      </c>
      <c r="AU38" s="697" t="str">
        <f>IF(AU37="","",VLOOKUP(AU37,'【記載例】シフト記号表（勤務時間帯）'!$C$6:$K$35,9,FALSE))</f>
        <v/>
      </c>
      <c r="AV38" s="702" t="str">
        <f>IF(AV37="","",VLOOKUP(AV37,'【記載例】シフト記号表（勤務時間帯）'!$C$6:$K$35,9,FALSE))</f>
        <v/>
      </c>
      <c r="AW38" s="702" t="str">
        <f>IF(AW37="","",VLOOKUP(AW37,'【記載例】シフト記号表（勤務時間帯）'!$C$6:$K$35,9,FALSE))</f>
        <v/>
      </c>
      <c r="AX38" s="720">
        <f>IF($BB$3="４週",SUM(S38:AT38),IF($BB$3="暦月",SUM(S38:AW38),""))</f>
        <v>160</v>
      </c>
      <c r="AY38" s="728"/>
      <c r="AZ38" s="735">
        <f>IF($BB$3="４週",AX38/4,IF($BB$3="暦月",'【記載例】療養通所'!AX38/('【記載例】療養通所'!$BB$8/7),""))</f>
        <v>40</v>
      </c>
      <c r="BA38" s="743"/>
      <c r="BB38" s="377"/>
      <c r="BC38" s="395"/>
      <c r="BD38" s="395"/>
      <c r="BE38" s="395"/>
      <c r="BF38" s="412"/>
    </row>
    <row r="39" spans="2:58" ht="20.25" customHeight="1">
      <c r="B39" s="639"/>
      <c r="C39" s="121"/>
      <c r="D39" s="139"/>
      <c r="E39" s="150"/>
      <c r="F39" s="154" t="str">
        <f>C37</f>
        <v>介護職員</v>
      </c>
      <c r="G39" s="168"/>
      <c r="H39" s="179"/>
      <c r="I39" s="187"/>
      <c r="J39" s="187"/>
      <c r="K39" s="192"/>
      <c r="L39" s="200"/>
      <c r="M39" s="207"/>
      <c r="N39" s="207"/>
      <c r="O39" s="219"/>
      <c r="P39" s="674" t="s">
        <v>107</v>
      </c>
      <c r="Q39" s="683"/>
      <c r="R39" s="691"/>
      <c r="S39" s="698">
        <f>IF(S37="","",VLOOKUP(S37,'【記載例】シフト記号表（勤務時間帯）'!$C$6:$S$35,17,FALSE))</f>
        <v>6</v>
      </c>
      <c r="T39" s="703">
        <f>IF(T37="","",VLOOKUP(T37,'【記載例】シフト記号表（勤務時間帯）'!$C$6:$S$35,17,FALSE))</f>
        <v>6</v>
      </c>
      <c r="U39" s="703" t="str">
        <f>IF(U37="","",VLOOKUP(U37,'【記載例】シフト記号表（勤務時間帯）'!$C$6:$S$35,17,FALSE))</f>
        <v/>
      </c>
      <c r="V39" s="703" t="str">
        <f>IF(V37="","",VLOOKUP(V37,'【記載例】シフト記号表（勤務時間帯）'!$C$6:$S$35,17,FALSE))</f>
        <v/>
      </c>
      <c r="W39" s="703">
        <f>IF(W37="","",VLOOKUP(W37,'【記載例】シフト記号表（勤務時間帯）'!$C$6:$S$35,17,FALSE))</f>
        <v>6</v>
      </c>
      <c r="X39" s="703">
        <f>IF(X37="","",VLOOKUP(X37,'【記載例】シフト記号表（勤務時間帯）'!$C$6:$S$35,17,FALSE))</f>
        <v>6</v>
      </c>
      <c r="Y39" s="708">
        <f>IF(Y37="","",VLOOKUP(Y37,'【記載例】シフト記号表（勤務時間帯）'!$C$6:$S$35,17,FALSE))</f>
        <v>6</v>
      </c>
      <c r="Z39" s="698">
        <f>IF(Z37="","",VLOOKUP(Z37,'【記載例】シフト記号表（勤務時間帯）'!$C$6:$S$35,17,FALSE))</f>
        <v>6</v>
      </c>
      <c r="AA39" s="703">
        <f>IF(AA37="","",VLOOKUP(AA37,'【記載例】シフト記号表（勤務時間帯）'!$C$6:$S$35,17,FALSE))</f>
        <v>6</v>
      </c>
      <c r="AB39" s="703" t="str">
        <f>IF(AB37="","",VLOOKUP(AB37,'【記載例】シフト記号表（勤務時間帯）'!$C$6:$S$35,17,FALSE))</f>
        <v/>
      </c>
      <c r="AC39" s="703" t="str">
        <f>IF(AC37="","",VLOOKUP(AC37,'【記載例】シフト記号表（勤務時間帯）'!$C$6:$S$35,17,FALSE))</f>
        <v/>
      </c>
      <c r="AD39" s="703">
        <f>IF(AD37="","",VLOOKUP(AD37,'【記載例】シフト記号表（勤務時間帯）'!$C$6:$S$35,17,FALSE))</f>
        <v>6</v>
      </c>
      <c r="AE39" s="703">
        <f>IF(AE37="","",VLOOKUP(AE37,'【記載例】シフト記号表（勤務時間帯）'!$C$6:$S$35,17,FALSE))</f>
        <v>6</v>
      </c>
      <c r="AF39" s="708">
        <f>IF(AF37="","",VLOOKUP(AF37,'【記載例】シフト記号表（勤務時間帯）'!$C$6:$S$35,17,FALSE))</f>
        <v>6</v>
      </c>
      <c r="AG39" s="698">
        <f>IF(AG37="","",VLOOKUP(AG37,'【記載例】シフト記号表（勤務時間帯）'!$C$6:$S$35,17,FALSE))</f>
        <v>6</v>
      </c>
      <c r="AH39" s="703">
        <f>IF(AH37="","",VLOOKUP(AH37,'【記載例】シフト記号表（勤務時間帯）'!$C$6:$S$35,17,FALSE))</f>
        <v>6</v>
      </c>
      <c r="AI39" s="703" t="str">
        <f>IF(AI37="","",VLOOKUP(AI37,'【記載例】シフト記号表（勤務時間帯）'!$C$6:$S$35,17,FALSE))</f>
        <v/>
      </c>
      <c r="AJ39" s="703" t="str">
        <f>IF(AJ37="","",VLOOKUP(AJ37,'【記載例】シフト記号表（勤務時間帯）'!$C$6:$S$35,17,FALSE))</f>
        <v/>
      </c>
      <c r="AK39" s="703">
        <f>IF(AK37="","",VLOOKUP(AK37,'【記載例】シフト記号表（勤務時間帯）'!$C$6:$S$35,17,FALSE))</f>
        <v>6</v>
      </c>
      <c r="AL39" s="703">
        <f>IF(AL37="","",VLOOKUP(AL37,'【記載例】シフト記号表（勤務時間帯）'!$C$6:$S$35,17,FALSE))</f>
        <v>6</v>
      </c>
      <c r="AM39" s="708">
        <f>IF(AM37="","",VLOOKUP(AM37,'【記載例】シフト記号表（勤務時間帯）'!$C$6:$S$35,17,FALSE))</f>
        <v>6</v>
      </c>
      <c r="AN39" s="698">
        <f>IF(AN37="","",VLOOKUP(AN37,'【記載例】シフト記号表（勤務時間帯）'!$C$6:$S$35,17,FALSE))</f>
        <v>6</v>
      </c>
      <c r="AO39" s="703">
        <f>IF(AO37="","",VLOOKUP(AO37,'【記載例】シフト記号表（勤務時間帯）'!$C$6:$S$35,17,FALSE))</f>
        <v>6</v>
      </c>
      <c r="AP39" s="703" t="str">
        <f>IF(AP37="","",VLOOKUP(AP37,'【記載例】シフト記号表（勤務時間帯）'!$C$6:$S$35,17,FALSE))</f>
        <v/>
      </c>
      <c r="AQ39" s="703" t="str">
        <f>IF(AQ37="","",VLOOKUP(AQ37,'【記載例】シフト記号表（勤務時間帯）'!$C$6:$S$35,17,FALSE))</f>
        <v/>
      </c>
      <c r="AR39" s="703">
        <f>IF(AR37="","",VLOOKUP(AR37,'【記載例】シフト記号表（勤務時間帯）'!$C$6:$S$35,17,FALSE))</f>
        <v>6</v>
      </c>
      <c r="AS39" s="703">
        <f>IF(AS37="","",VLOOKUP(AS37,'【記載例】シフト記号表（勤務時間帯）'!$C$6:$S$35,17,FALSE))</f>
        <v>6</v>
      </c>
      <c r="AT39" s="708">
        <f>IF(AT37="","",VLOOKUP(AT37,'【記載例】シフト記号表（勤務時間帯）'!$C$6:$S$35,17,FALSE))</f>
        <v>6</v>
      </c>
      <c r="AU39" s="698" t="str">
        <f>IF(AU37="","",VLOOKUP(AU37,'【記載例】シフト記号表（勤務時間帯）'!$C$6:$S$35,17,FALSE))</f>
        <v/>
      </c>
      <c r="AV39" s="703" t="str">
        <f>IF(AV37="","",VLOOKUP(AV37,'【記載例】シフト記号表（勤務時間帯）'!$C$6:$S$35,17,FALSE))</f>
        <v/>
      </c>
      <c r="AW39" s="703" t="str">
        <f>IF(AW37="","",VLOOKUP(AW37,'【記載例】シフト記号表（勤務時間帯）'!$C$6:$S$35,17,FALSE))</f>
        <v/>
      </c>
      <c r="AX39" s="721">
        <f>IF($BB$3="４週",SUM(S39:AT39),IF($BB$3="暦月",SUM(S39:AW39),""))</f>
        <v>120</v>
      </c>
      <c r="AY39" s="729"/>
      <c r="AZ39" s="736">
        <f>IF($BB$3="４週",AX39/4,IF($BB$3="暦月",'【記載例】療養通所'!AX39/('【記載例】療養通所'!$BB$8/7),""))</f>
        <v>30</v>
      </c>
      <c r="BA39" s="744"/>
      <c r="BB39" s="378"/>
      <c r="BC39" s="396"/>
      <c r="BD39" s="396"/>
      <c r="BE39" s="396"/>
      <c r="BF39" s="413"/>
    </row>
    <row r="40" spans="2:58" ht="20.25" customHeight="1">
      <c r="B40" s="639">
        <f>B37+1</f>
        <v>7</v>
      </c>
      <c r="C40" s="119" t="s">
        <v>100</v>
      </c>
      <c r="D40" s="137"/>
      <c r="E40" s="148"/>
      <c r="F40" s="156"/>
      <c r="G40" s="156" t="s">
        <v>33</v>
      </c>
      <c r="H40" s="180" t="s">
        <v>11</v>
      </c>
      <c r="I40" s="187"/>
      <c r="J40" s="187"/>
      <c r="K40" s="192"/>
      <c r="L40" s="199" t="s">
        <v>52</v>
      </c>
      <c r="M40" s="206"/>
      <c r="N40" s="206"/>
      <c r="O40" s="218"/>
      <c r="P40" s="675" t="s">
        <v>105</v>
      </c>
      <c r="Q40" s="684"/>
      <c r="R40" s="692"/>
      <c r="S40" s="255" t="s">
        <v>78</v>
      </c>
      <c r="T40" s="267" t="s">
        <v>78</v>
      </c>
      <c r="U40" s="267"/>
      <c r="V40" s="267"/>
      <c r="W40" s="267" t="s">
        <v>78</v>
      </c>
      <c r="X40" s="267" t="s">
        <v>78</v>
      </c>
      <c r="Y40" s="279" t="s">
        <v>78</v>
      </c>
      <c r="Z40" s="255" t="s">
        <v>78</v>
      </c>
      <c r="AA40" s="267" t="s">
        <v>78</v>
      </c>
      <c r="AB40" s="267"/>
      <c r="AC40" s="267"/>
      <c r="AD40" s="267" t="s">
        <v>78</v>
      </c>
      <c r="AE40" s="267" t="s">
        <v>78</v>
      </c>
      <c r="AF40" s="279" t="s">
        <v>78</v>
      </c>
      <c r="AG40" s="255" t="s">
        <v>78</v>
      </c>
      <c r="AH40" s="267" t="s">
        <v>78</v>
      </c>
      <c r="AI40" s="267"/>
      <c r="AJ40" s="267"/>
      <c r="AK40" s="267" t="s">
        <v>78</v>
      </c>
      <c r="AL40" s="267" t="s">
        <v>78</v>
      </c>
      <c r="AM40" s="279" t="s">
        <v>78</v>
      </c>
      <c r="AN40" s="255" t="s">
        <v>78</v>
      </c>
      <c r="AO40" s="267" t="s">
        <v>78</v>
      </c>
      <c r="AP40" s="267"/>
      <c r="AQ40" s="267"/>
      <c r="AR40" s="267" t="s">
        <v>78</v>
      </c>
      <c r="AS40" s="267" t="s">
        <v>78</v>
      </c>
      <c r="AT40" s="279" t="s">
        <v>78</v>
      </c>
      <c r="AU40" s="255"/>
      <c r="AV40" s="267"/>
      <c r="AW40" s="267"/>
      <c r="AX40" s="722"/>
      <c r="AY40" s="730"/>
      <c r="AZ40" s="737"/>
      <c r="BA40" s="745"/>
      <c r="BB40" s="379"/>
      <c r="BC40" s="397"/>
      <c r="BD40" s="397"/>
      <c r="BE40" s="397"/>
      <c r="BF40" s="414"/>
    </row>
    <row r="41" spans="2:58" ht="20.25" customHeight="1">
      <c r="B41" s="639"/>
      <c r="C41" s="120"/>
      <c r="D41" s="138"/>
      <c r="E41" s="149"/>
      <c r="F41" s="154"/>
      <c r="G41" s="167"/>
      <c r="H41" s="179"/>
      <c r="I41" s="187"/>
      <c r="J41" s="187"/>
      <c r="K41" s="192"/>
      <c r="L41" s="198"/>
      <c r="M41" s="205"/>
      <c r="N41" s="205"/>
      <c r="O41" s="217"/>
      <c r="P41" s="673" t="s">
        <v>40</v>
      </c>
      <c r="Q41" s="682"/>
      <c r="R41" s="690"/>
      <c r="S41" s="697">
        <f>IF(S40="","",VLOOKUP(S40,'【記載例】シフト記号表（勤務時間帯）'!$C$6:$K$35,9,FALSE))</f>
        <v>4</v>
      </c>
      <c r="T41" s="702">
        <f>IF(T40="","",VLOOKUP(T40,'【記載例】シフト記号表（勤務時間帯）'!$C$6:$K$35,9,FALSE))</f>
        <v>4</v>
      </c>
      <c r="U41" s="702" t="str">
        <f>IF(U40="","",VLOOKUP(U40,'【記載例】シフト記号表（勤務時間帯）'!$C$6:$K$35,9,FALSE))</f>
        <v/>
      </c>
      <c r="V41" s="702" t="str">
        <f>IF(V40="","",VLOOKUP(V40,'【記載例】シフト記号表（勤務時間帯）'!$C$6:$K$35,9,FALSE))</f>
        <v/>
      </c>
      <c r="W41" s="702">
        <f>IF(W40="","",VLOOKUP(W40,'【記載例】シフト記号表（勤務時間帯）'!$C$6:$K$35,9,FALSE))</f>
        <v>4</v>
      </c>
      <c r="X41" s="702">
        <f>IF(X40="","",VLOOKUP(X40,'【記載例】シフト記号表（勤務時間帯）'!$C$6:$K$35,9,FALSE))</f>
        <v>4</v>
      </c>
      <c r="Y41" s="707">
        <f>IF(Y40="","",VLOOKUP(Y40,'【記載例】シフト記号表（勤務時間帯）'!$C$6:$K$35,9,FALSE))</f>
        <v>4</v>
      </c>
      <c r="Z41" s="697">
        <f>IF(Z40="","",VLOOKUP(Z40,'【記載例】シフト記号表（勤務時間帯）'!$C$6:$K$35,9,FALSE))</f>
        <v>4</v>
      </c>
      <c r="AA41" s="702">
        <f>IF(AA40="","",VLOOKUP(AA40,'【記載例】シフト記号表（勤務時間帯）'!$C$6:$K$35,9,FALSE))</f>
        <v>4</v>
      </c>
      <c r="AB41" s="702" t="str">
        <f>IF(AB40="","",VLOOKUP(AB40,'【記載例】シフト記号表（勤務時間帯）'!$C$6:$K$35,9,FALSE))</f>
        <v/>
      </c>
      <c r="AC41" s="702" t="str">
        <f>IF(AC40="","",VLOOKUP(AC40,'【記載例】シフト記号表（勤務時間帯）'!$C$6:$K$35,9,FALSE))</f>
        <v/>
      </c>
      <c r="AD41" s="702">
        <f>IF(AD40="","",VLOOKUP(AD40,'【記載例】シフト記号表（勤務時間帯）'!$C$6:$K$35,9,FALSE))</f>
        <v>4</v>
      </c>
      <c r="AE41" s="702">
        <f>IF(AE40="","",VLOOKUP(AE40,'【記載例】シフト記号表（勤務時間帯）'!$C$6:$K$35,9,FALSE))</f>
        <v>4</v>
      </c>
      <c r="AF41" s="707">
        <f>IF(AF40="","",VLOOKUP(AF40,'【記載例】シフト記号表（勤務時間帯）'!$C$6:$K$35,9,FALSE))</f>
        <v>4</v>
      </c>
      <c r="AG41" s="697">
        <f>IF(AG40="","",VLOOKUP(AG40,'【記載例】シフト記号表（勤務時間帯）'!$C$6:$K$35,9,FALSE))</f>
        <v>4</v>
      </c>
      <c r="AH41" s="702">
        <f>IF(AH40="","",VLOOKUP(AH40,'【記載例】シフト記号表（勤務時間帯）'!$C$6:$K$35,9,FALSE))</f>
        <v>4</v>
      </c>
      <c r="AI41" s="702" t="str">
        <f>IF(AI40="","",VLOOKUP(AI40,'【記載例】シフト記号表（勤務時間帯）'!$C$6:$K$35,9,FALSE))</f>
        <v/>
      </c>
      <c r="AJ41" s="702" t="str">
        <f>IF(AJ40="","",VLOOKUP(AJ40,'【記載例】シフト記号表（勤務時間帯）'!$C$6:$K$35,9,FALSE))</f>
        <v/>
      </c>
      <c r="AK41" s="702">
        <f>IF(AK40="","",VLOOKUP(AK40,'【記載例】シフト記号表（勤務時間帯）'!$C$6:$K$35,9,FALSE))</f>
        <v>4</v>
      </c>
      <c r="AL41" s="702">
        <f>IF(AL40="","",VLOOKUP(AL40,'【記載例】シフト記号表（勤務時間帯）'!$C$6:$K$35,9,FALSE))</f>
        <v>4</v>
      </c>
      <c r="AM41" s="707">
        <f>IF(AM40="","",VLOOKUP(AM40,'【記載例】シフト記号表（勤務時間帯）'!$C$6:$K$35,9,FALSE))</f>
        <v>4</v>
      </c>
      <c r="AN41" s="697">
        <f>IF(AN40="","",VLOOKUP(AN40,'【記載例】シフト記号表（勤務時間帯）'!$C$6:$K$35,9,FALSE))</f>
        <v>4</v>
      </c>
      <c r="AO41" s="702">
        <f>IF(AO40="","",VLOOKUP(AO40,'【記載例】シフト記号表（勤務時間帯）'!$C$6:$K$35,9,FALSE))</f>
        <v>4</v>
      </c>
      <c r="AP41" s="702" t="str">
        <f>IF(AP40="","",VLOOKUP(AP40,'【記載例】シフト記号表（勤務時間帯）'!$C$6:$K$35,9,FALSE))</f>
        <v/>
      </c>
      <c r="AQ41" s="702" t="str">
        <f>IF(AQ40="","",VLOOKUP(AQ40,'【記載例】シフト記号表（勤務時間帯）'!$C$6:$K$35,9,FALSE))</f>
        <v/>
      </c>
      <c r="AR41" s="702">
        <f>IF(AR40="","",VLOOKUP(AR40,'【記載例】シフト記号表（勤務時間帯）'!$C$6:$K$35,9,FALSE))</f>
        <v>4</v>
      </c>
      <c r="AS41" s="702">
        <f>IF(AS40="","",VLOOKUP(AS40,'【記載例】シフト記号表（勤務時間帯）'!$C$6:$K$35,9,FALSE))</f>
        <v>4</v>
      </c>
      <c r="AT41" s="707">
        <f>IF(AT40="","",VLOOKUP(AT40,'【記載例】シフト記号表（勤務時間帯）'!$C$6:$K$35,9,FALSE))</f>
        <v>4</v>
      </c>
      <c r="AU41" s="697" t="str">
        <f>IF(AU40="","",VLOOKUP(AU40,'【記載例】シフト記号表（勤務時間帯）'!$C$6:$K$35,9,FALSE))</f>
        <v/>
      </c>
      <c r="AV41" s="702" t="str">
        <f>IF(AV40="","",VLOOKUP(AV40,'【記載例】シフト記号表（勤務時間帯）'!$C$6:$K$35,9,FALSE))</f>
        <v/>
      </c>
      <c r="AW41" s="702" t="str">
        <f>IF(AW40="","",VLOOKUP(AW40,'【記載例】シフト記号表（勤務時間帯）'!$C$6:$K$35,9,FALSE))</f>
        <v/>
      </c>
      <c r="AX41" s="720">
        <f>IF($BB$3="４週",SUM(S41:AT41),IF($BB$3="暦月",SUM(S41:AW41),""))</f>
        <v>80</v>
      </c>
      <c r="AY41" s="728"/>
      <c r="AZ41" s="735">
        <f>IF($BB$3="４週",AX41/4,IF($BB$3="暦月",'【記載例】療養通所'!AX41/('【記載例】療養通所'!$BB$8/7),""))</f>
        <v>20</v>
      </c>
      <c r="BA41" s="743"/>
      <c r="BB41" s="377"/>
      <c r="BC41" s="395"/>
      <c r="BD41" s="395"/>
      <c r="BE41" s="395"/>
      <c r="BF41" s="412"/>
    </row>
    <row r="42" spans="2:58" ht="20.25" customHeight="1">
      <c r="B42" s="639"/>
      <c r="C42" s="121"/>
      <c r="D42" s="139"/>
      <c r="E42" s="150"/>
      <c r="F42" s="154" t="str">
        <f>C40</f>
        <v>介護職員</v>
      </c>
      <c r="G42" s="168"/>
      <c r="H42" s="179"/>
      <c r="I42" s="187"/>
      <c r="J42" s="187"/>
      <c r="K42" s="192"/>
      <c r="L42" s="200"/>
      <c r="M42" s="207"/>
      <c r="N42" s="207"/>
      <c r="O42" s="219"/>
      <c r="P42" s="674" t="s">
        <v>107</v>
      </c>
      <c r="Q42" s="683"/>
      <c r="R42" s="691"/>
      <c r="S42" s="698">
        <f>IF(S40="","",VLOOKUP(S40,'【記載例】シフト記号表（勤務時間帯）'!$C$6:$S$35,17,FALSE))</f>
        <v>3.0000000000000013</v>
      </c>
      <c r="T42" s="703">
        <f>IF(T40="","",VLOOKUP(T40,'【記載例】シフト記号表（勤務時間帯）'!$C$6:$S$35,17,FALSE))</f>
        <v>3.0000000000000013</v>
      </c>
      <c r="U42" s="703" t="str">
        <f>IF(U40="","",VLOOKUP(U40,'【記載例】シフト記号表（勤務時間帯）'!$C$6:$S$35,17,FALSE))</f>
        <v/>
      </c>
      <c r="V42" s="703" t="str">
        <f>IF(V40="","",VLOOKUP(V40,'【記載例】シフト記号表（勤務時間帯）'!$C$6:$S$35,17,FALSE))</f>
        <v/>
      </c>
      <c r="W42" s="703">
        <f>IF(W40="","",VLOOKUP(W40,'【記載例】シフト記号表（勤務時間帯）'!$C$6:$S$35,17,FALSE))</f>
        <v>3.0000000000000013</v>
      </c>
      <c r="X42" s="703">
        <f>IF(X40="","",VLOOKUP(X40,'【記載例】シフト記号表（勤務時間帯）'!$C$6:$S$35,17,FALSE))</f>
        <v>3.0000000000000013</v>
      </c>
      <c r="Y42" s="708">
        <f>IF(Y40="","",VLOOKUP(Y40,'【記載例】シフト記号表（勤務時間帯）'!$C$6:$S$35,17,FALSE))</f>
        <v>3.0000000000000013</v>
      </c>
      <c r="Z42" s="698">
        <f>IF(Z40="","",VLOOKUP(Z40,'【記載例】シフト記号表（勤務時間帯）'!$C$6:$S$35,17,FALSE))</f>
        <v>3.0000000000000013</v>
      </c>
      <c r="AA42" s="703">
        <f>IF(AA40="","",VLOOKUP(AA40,'【記載例】シフト記号表（勤務時間帯）'!$C$6:$S$35,17,FALSE))</f>
        <v>3.0000000000000013</v>
      </c>
      <c r="AB42" s="703" t="str">
        <f>IF(AB40="","",VLOOKUP(AB40,'【記載例】シフト記号表（勤務時間帯）'!$C$6:$S$35,17,FALSE))</f>
        <v/>
      </c>
      <c r="AC42" s="703" t="str">
        <f>IF(AC40="","",VLOOKUP(AC40,'【記載例】シフト記号表（勤務時間帯）'!$C$6:$S$35,17,FALSE))</f>
        <v/>
      </c>
      <c r="AD42" s="703">
        <f>IF(AD40="","",VLOOKUP(AD40,'【記載例】シフト記号表（勤務時間帯）'!$C$6:$S$35,17,FALSE))</f>
        <v>3.0000000000000013</v>
      </c>
      <c r="AE42" s="703">
        <f>IF(AE40="","",VLOOKUP(AE40,'【記載例】シフト記号表（勤務時間帯）'!$C$6:$S$35,17,FALSE))</f>
        <v>3.0000000000000013</v>
      </c>
      <c r="AF42" s="708">
        <f>IF(AF40="","",VLOOKUP(AF40,'【記載例】シフト記号表（勤務時間帯）'!$C$6:$S$35,17,FALSE))</f>
        <v>3.0000000000000013</v>
      </c>
      <c r="AG42" s="698">
        <f>IF(AG40="","",VLOOKUP(AG40,'【記載例】シフト記号表（勤務時間帯）'!$C$6:$S$35,17,FALSE))</f>
        <v>3.0000000000000013</v>
      </c>
      <c r="AH42" s="703">
        <f>IF(AH40="","",VLOOKUP(AH40,'【記載例】シフト記号表（勤務時間帯）'!$C$6:$S$35,17,FALSE))</f>
        <v>3.0000000000000013</v>
      </c>
      <c r="AI42" s="703" t="str">
        <f>IF(AI40="","",VLOOKUP(AI40,'【記載例】シフト記号表（勤務時間帯）'!$C$6:$S$35,17,FALSE))</f>
        <v/>
      </c>
      <c r="AJ42" s="703" t="str">
        <f>IF(AJ40="","",VLOOKUP(AJ40,'【記載例】シフト記号表（勤務時間帯）'!$C$6:$S$35,17,FALSE))</f>
        <v/>
      </c>
      <c r="AK42" s="703">
        <f>IF(AK40="","",VLOOKUP(AK40,'【記載例】シフト記号表（勤務時間帯）'!$C$6:$S$35,17,FALSE))</f>
        <v>3.0000000000000013</v>
      </c>
      <c r="AL42" s="703">
        <f>IF(AL40="","",VLOOKUP(AL40,'【記載例】シフト記号表（勤務時間帯）'!$C$6:$S$35,17,FALSE))</f>
        <v>3.0000000000000013</v>
      </c>
      <c r="AM42" s="708">
        <f>IF(AM40="","",VLOOKUP(AM40,'【記載例】シフト記号表（勤務時間帯）'!$C$6:$S$35,17,FALSE))</f>
        <v>3.0000000000000013</v>
      </c>
      <c r="AN42" s="698">
        <f>IF(AN40="","",VLOOKUP(AN40,'【記載例】シフト記号表（勤務時間帯）'!$C$6:$S$35,17,FALSE))</f>
        <v>3.0000000000000013</v>
      </c>
      <c r="AO42" s="703">
        <f>IF(AO40="","",VLOOKUP(AO40,'【記載例】シフト記号表（勤務時間帯）'!$C$6:$S$35,17,FALSE))</f>
        <v>3.0000000000000013</v>
      </c>
      <c r="AP42" s="703" t="str">
        <f>IF(AP40="","",VLOOKUP(AP40,'【記載例】シフト記号表（勤務時間帯）'!$C$6:$S$35,17,FALSE))</f>
        <v/>
      </c>
      <c r="AQ42" s="703" t="str">
        <f>IF(AQ40="","",VLOOKUP(AQ40,'【記載例】シフト記号表（勤務時間帯）'!$C$6:$S$35,17,FALSE))</f>
        <v/>
      </c>
      <c r="AR42" s="703">
        <f>IF(AR40="","",VLOOKUP(AR40,'【記載例】シフト記号表（勤務時間帯）'!$C$6:$S$35,17,FALSE))</f>
        <v>3.0000000000000013</v>
      </c>
      <c r="AS42" s="703">
        <f>IF(AS40="","",VLOOKUP(AS40,'【記載例】シフト記号表（勤務時間帯）'!$C$6:$S$35,17,FALSE))</f>
        <v>3.0000000000000013</v>
      </c>
      <c r="AT42" s="708">
        <f>IF(AT40="","",VLOOKUP(AT40,'【記載例】シフト記号表（勤務時間帯）'!$C$6:$S$35,17,FALSE))</f>
        <v>3.0000000000000013</v>
      </c>
      <c r="AU42" s="698" t="str">
        <f>IF(AU40="","",VLOOKUP(AU40,'【記載例】シフト記号表（勤務時間帯）'!$C$6:$S$35,17,FALSE))</f>
        <v/>
      </c>
      <c r="AV42" s="703" t="str">
        <f>IF(AV40="","",VLOOKUP(AV40,'【記載例】シフト記号表（勤務時間帯）'!$C$6:$S$35,17,FALSE))</f>
        <v/>
      </c>
      <c r="AW42" s="703" t="str">
        <f>IF(AW40="","",VLOOKUP(AW40,'【記載例】シフト記号表（勤務時間帯）'!$C$6:$S$35,17,FALSE))</f>
        <v/>
      </c>
      <c r="AX42" s="721">
        <f>IF($BB$3="４週",SUM(S42:AT42),IF($BB$3="暦月",SUM(S42:AW42),""))</f>
        <v>60.000000000000007</v>
      </c>
      <c r="AY42" s="729"/>
      <c r="AZ42" s="736">
        <f>IF($BB$3="４週",AX42/4,IF($BB$3="暦月",'【記載例】療養通所'!AX42/('【記載例】療養通所'!$BB$8/7),""))</f>
        <v>15.000000000000002</v>
      </c>
      <c r="BA42" s="744"/>
      <c r="BB42" s="378"/>
      <c r="BC42" s="396"/>
      <c r="BD42" s="396"/>
      <c r="BE42" s="396"/>
      <c r="BF42" s="413"/>
    </row>
    <row r="43" spans="2:58" ht="20.25" customHeight="1">
      <c r="B43" s="639">
        <f>B40+1</f>
        <v>8</v>
      </c>
      <c r="C43" s="119" t="s">
        <v>100</v>
      </c>
      <c r="D43" s="137"/>
      <c r="E43" s="148"/>
      <c r="F43" s="156"/>
      <c r="G43" s="156" t="s">
        <v>33</v>
      </c>
      <c r="H43" s="180" t="s">
        <v>11</v>
      </c>
      <c r="I43" s="187"/>
      <c r="J43" s="187"/>
      <c r="K43" s="192"/>
      <c r="L43" s="199" t="s">
        <v>231</v>
      </c>
      <c r="M43" s="206"/>
      <c r="N43" s="206"/>
      <c r="O43" s="218"/>
      <c r="P43" s="675" t="s">
        <v>105</v>
      </c>
      <c r="Q43" s="684"/>
      <c r="R43" s="692"/>
      <c r="S43" s="255" t="s">
        <v>91</v>
      </c>
      <c r="T43" s="267" t="s">
        <v>91</v>
      </c>
      <c r="U43" s="267"/>
      <c r="V43" s="267"/>
      <c r="W43" s="267" t="s">
        <v>91</v>
      </c>
      <c r="X43" s="267" t="s">
        <v>91</v>
      </c>
      <c r="Y43" s="279" t="s">
        <v>91</v>
      </c>
      <c r="Z43" s="255" t="s">
        <v>91</v>
      </c>
      <c r="AA43" s="267" t="s">
        <v>91</v>
      </c>
      <c r="AB43" s="267"/>
      <c r="AC43" s="267"/>
      <c r="AD43" s="267" t="s">
        <v>91</v>
      </c>
      <c r="AE43" s="267" t="s">
        <v>91</v>
      </c>
      <c r="AF43" s="279" t="s">
        <v>91</v>
      </c>
      <c r="AG43" s="255" t="s">
        <v>91</v>
      </c>
      <c r="AH43" s="267" t="s">
        <v>91</v>
      </c>
      <c r="AI43" s="267"/>
      <c r="AJ43" s="267"/>
      <c r="AK43" s="267" t="s">
        <v>91</v>
      </c>
      <c r="AL43" s="267" t="s">
        <v>91</v>
      </c>
      <c r="AM43" s="279" t="s">
        <v>91</v>
      </c>
      <c r="AN43" s="255" t="s">
        <v>91</v>
      </c>
      <c r="AO43" s="267" t="s">
        <v>91</v>
      </c>
      <c r="AP43" s="267"/>
      <c r="AQ43" s="267"/>
      <c r="AR43" s="267" t="s">
        <v>91</v>
      </c>
      <c r="AS43" s="267" t="s">
        <v>91</v>
      </c>
      <c r="AT43" s="279" t="s">
        <v>91</v>
      </c>
      <c r="AU43" s="255"/>
      <c r="AV43" s="267"/>
      <c r="AW43" s="267"/>
      <c r="AX43" s="722"/>
      <c r="AY43" s="730"/>
      <c r="AZ43" s="737"/>
      <c r="BA43" s="745"/>
      <c r="BB43" s="379"/>
      <c r="BC43" s="397"/>
      <c r="BD43" s="397"/>
      <c r="BE43" s="397"/>
      <c r="BF43" s="414"/>
    </row>
    <row r="44" spans="2:58" ht="20.25" customHeight="1">
      <c r="B44" s="639"/>
      <c r="C44" s="120"/>
      <c r="D44" s="138"/>
      <c r="E44" s="149"/>
      <c r="F44" s="154"/>
      <c r="G44" s="167"/>
      <c r="H44" s="179"/>
      <c r="I44" s="187"/>
      <c r="J44" s="187"/>
      <c r="K44" s="192"/>
      <c r="L44" s="198"/>
      <c r="M44" s="205"/>
      <c r="N44" s="205"/>
      <c r="O44" s="217"/>
      <c r="P44" s="673" t="s">
        <v>40</v>
      </c>
      <c r="Q44" s="682"/>
      <c r="R44" s="690"/>
      <c r="S44" s="697">
        <f>IF(S43="","",VLOOKUP(S43,'【記載例】シフト記号表（勤務時間帯）'!$C$6:$K$35,9,FALSE))</f>
        <v>4.0000000000000018</v>
      </c>
      <c r="T44" s="702">
        <f>IF(T43="","",VLOOKUP(T43,'【記載例】シフト記号表（勤務時間帯）'!$C$6:$K$35,9,FALSE))</f>
        <v>4.0000000000000018</v>
      </c>
      <c r="U44" s="702" t="str">
        <f>IF(U43="","",VLOOKUP(U43,'【記載例】シフト記号表（勤務時間帯）'!$C$6:$K$35,9,FALSE))</f>
        <v/>
      </c>
      <c r="V44" s="702" t="str">
        <f>IF(V43="","",VLOOKUP(V43,'【記載例】シフト記号表（勤務時間帯）'!$C$6:$K$35,9,FALSE))</f>
        <v/>
      </c>
      <c r="W44" s="702">
        <f>IF(W43="","",VLOOKUP(W43,'【記載例】シフト記号表（勤務時間帯）'!$C$6:$K$35,9,FALSE))</f>
        <v>4.0000000000000018</v>
      </c>
      <c r="X44" s="702">
        <f>IF(X43="","",VLOOKUP(X43,'【記載例】シフト記号表（勤務時間帯）'!$C$6:$K$35,9,FALSE))</f>
        <v>4.0000000000000018</v>
      </c>
      <c r="Y44" s="707">
        <f>IF(Y43="","",VLOOKUP(Y43,'【記載例】シフト記号表（勤務時間帯）'!$C$6:$K$35,9,FALSE))</f>
        <v>4.0000000000000018</v>
      </c>
      <c r="Z44" s="697">
        <f>IF(Z43="","",VLOOKUP(Z43,'【記載例】シフト記号表（勤務時間帯）'!$C$6:$K$35,9,FALSE))</f>
        <v>4.0000000000000018</v>
      </c>
      <c r="AA44" s="702">
        <f>IF(AA43="","",VLOOKUP(AA43,'【記載例】シフト記号表（勤務時間帯）'!$C$6:$K$35,9,FALSE))</f>
        <v>4.0000000000000018</v>
      </c>
      <c r="AB44" s="702" t="str">
        <f>IF(AB43="","",VLOOKUP(AB43,'【記載例】シフト記号表（勤務時間帯）'!$C$6:$K$35,9,FALSE))</f>
        <v/>
      </c>
      <c r="AC44" s="702" t="str">
        <f>IF(AC43="","",VLOOKUP(AC43,'【記載例】シフト記号表（勤務時間帯）'!$C$6:$K$35,9,FALSE))</f>
        <v/>
      </c>
      <c r="AD44" s="702">
        <f>IF(AD43="","",VLOOKUP(AD43,'【記載例】シフト記号表（勤務時間帯）'!$C$6:$K$35,9,FALSE))</f>
        <v>4.0000000000000018</v>
      </c>
      <c r="AE44" s="702">
        <f>IF(AE43="","",VLOOKUP(AE43,'【記載例】シフト記号表（勤務時間帯）'!$C$6:$K$35,9,FALSE))</f>
        <v>4.0000000000000018</v>
      </c>
      <c r="AF44" s="707">
        <f>IF(AF43="","",VLOOKUP(AF43,'【記載例】シフト記号表（勤務時間帯）'!$C$6:$K$35,9,FALSE))</f>
        <v>4.0000000000000018</v>
      </c>
      <c r="AG44" s="697">
        <f>IF(AG43="","",VLOOKUP(AG43,'【記載例】シフト記号表（勤務時間帯）'!$C$6:$K$35,9,FALSE))</f>
        <v>4.0000000000000018</v>
      </c>
      <c r="AH44" s="702">
        <f>IF(AH43="","",VLOOKUP(AH43,'【記載例】シフト記号表（勤務時間帯）'!$C$6:$K$35,9,FALSE))</f>
        <v>4.0000000000000018</v>
      </c>
      <c r="AI44" s="702" t="str">
        <f>IF(AI43="","",VLOOKUP(AI43,'【記載例】シフト記号表（勤務時間帯）'!$C$6:$K$35,9,FALSE))</f>
        <v/>
      </c>
      <c r="AJ44" s="702" t="str">
        <f>IF(AJ43="","",VLOOKUP(AJ43,'【記載例】シフト記号表（勤務時間帯）'!$C$6:$K$35,9,FALSE))</f>
        <v/>
      </c>
      <c r="AK44" s="702">
        <f>IF(AK43="","",VLOOKUP(AK43,'【記載例】シフト記号表（勤務時間帯）'!$C$6:$K$35,9,FALSE))</f>
        <v>4.0000000000000018</v>
      </c>
      <c r="AL44" s="702">
        <f>IF(AL43="","",VLOOKUP(AL43,'【記載例】シフト記号表（勤務時間帯）'!$C$6:$K$35,9,FALSE))</f>
        <v>4.0000000000000018</v>
      </c>
      <c r="AM44" s="707">
        <f>IF(AM43="","",VLOOKUP(AM43,'【記載例】シフト記号表（勤務時間帯）'!$C$6:$K$35,9,FALSE))</f>
        <v>4.0000000000000018</v>
      </c>
      <c r="AN44" s="697">
        <f>IF(AN43="","",VLOOKUP(AN43,'【記載例】シフト記号表（勤務時間帯）'!$C$6:$K$35,9,FALSE))</f>
        <v>4.0000000000000018</v>
      </c>
      <c r="AO44" s="702">
        <f>IF(AO43="","",VLOOKUP(AO43,'【記載例】シフト記号表（勤務時間帯）'!$C$6:$K$35,9,FALSE))</f>
        <v>4.0000000000000018</v>
      </c>
      <c r="AP44" s="702" t="str">
        <f>IF(AP43="","",VLOOKUP(AP43,'【記載例】シフト記号表（勤務時間帯）'!$C$6:$K$35,9,FALSE))</f>
        <v/>
      </c>
      <c r="AQ44" s="702" t="str">
        <f>IF(AQ43="","",VLOOKUP(AQ43,'【記載例】シフト記号表（勤務時間帯）'!$C$6:$K$35,9,FALSE))</f>
        <v/>
      </c>
      <c r="AR44" s="702">
        <f>IF(AR43="","",VLOOKUP(AR43,'【記載例】シフト記号表（勤務時間帯）'!$C$6:$K$35,9,FALSE))</f>
        <v>4.0000000000000018</v>
      </c>
      <c r="AS44" s="702">
        <f>IF(AS43="","",VLOOKUP(AS43,'【記載例】シフト記号表（勤務時間帯）'!$C$6:$K$35,9,FALSE))</f>
        <v>4.0000000000000018</v>
      </c>
      <c r="AT44" s="707">
        <f>IF(AT43="","",VLOOKUP(AT43,'【記載例】シフト記号表（勤務時間帯）'!$C$6:$K$35,9,FALSE))</f>
        <v>4.0000000000000018</v>
      </c>
      <c r="AU44" s="697" t="str">
        <f>IF(AU43="","",VLOOKUP(AU43,'【記載例】シフト記号表（勤務時間帯）'!$C$6:$K$35,9,FALSE))</f>
        <v/>
      </c>
      <c r="AV44" s="702" t="str">
        <f>IF(AV43="","",VLOOKUP(AV43,'【記載例】シフト記号表（勤務時間帯）'!$C$6:$K$35,9,FALSE))</f>
        <v/>
      </c>
      <c r="AW44" s="702" t="str">
        <f>IF(AW43="","",VLOOKUP(AW43,'【記載例】シフト記号表（勤務時間帯）'!$C$6:$K$35,9,FALSE))</f>
        <v/>
      </c>
      <c r="AX44" s="720">
        <f>IF($BB$3="４週",SUM(S44:AT44),IF($BB$3="暦月",SUM(S44:AW44),""))</f>
        <v>80.000000000000014</v>
      </c>
      <c r="AY44" s="728"/>
      <c r="AZ44" s="735">
        <f>IF($BB$3="４週",AX44/4,IF($BB$3="暦月",'【記載例】療養通所'!AX44/('【記載例】療養通所'!$BB$8/7),""))</f>
        <v>20.000000000000004</v>
      </c>
      <c r="BA44" s="743"/>
      <c r="BB44" s="377"/>
      <c r="BC44" s="395"/>
      <c r="BD44" s="395"/>
      <c r="BE44" s="395"/>
      <c r="BF44" s="412"/>
    </row>
    <row r="45" spans="2:58" ht="20.25" customHeight="1">
      <c r="B45" s="639"/>
      <c r="C45" s="121"/>
      <c r="D45" s="139"/>
      <c r="E45" s="150"/>
      <c r="F45" s="154" t="str">
        <f>C43</f>
        <v>介護職員</v>
      </c>
      <c r="G45" s="168"/>
      <c r="H45" s="179"/>
      <c r="I45" s="187"/>
      <c r="J45" s="187"/>
      <c r="K45" s="192"/>
      <c r="L45" s="200"/>
      <c r="M45" s="207"/>
      <c r="N45" s="207"/>
      <c r="O45" s="219"/>
      <c r="P45" s="674" t="s">
        <v>107</v>
      </c>
      <c r="Q45" s="683"/>
      <c r="R45" s="691"/>
      <c r="S45" s="698">
        <f>IF(S43="","",VLOOKUP(S43,'【記載例】シフト記号表（勤務時間帯）'!$C$6:$S$35,17,FALSE))</f>
        <v>4.0000000000000018</v>
      </c>
      <c r="T45" s="703">
        <f>IF(T43="","",VLOOKUP(T43,'【記載例】シフト記号表（勤務時間帯）'!$C$6:$S$35,17,FALSE))</f>
        <v>4.0000000000000018</v>
      </c>
      <c r="U45" s="703" t="str">
        <f>IF(U43="","",VLOOKUP(U43,'【記載例】シフト記号表（勤務時間帯）'!$C$6:$S$35,17,FALSE))</f>
        <v/>
      </c>
      <c r="V45" s="703" t="str">
        <f>IF(V43="","",VLOOKUP(V43,'【記載例】シフト記号表（勤務時間帯）'!$C$6:$S$35,17,FALSE))</f>
        <v/>
      </c>
      <c r="W45" s="703">
        <f>IF(W43="","",VLOOKUP(W43,'【記載例】シフト記号表（勤務時間帯）'!$C$6:$S$35,17,FALSE))</f>
        <v>4.0000000000000018</v>
      </c>
      <c r="X45" s="703">
        <f>IF(X43="","",VLOOKUP(X43,'【記載例】シフト記号表（勤務時間帯）'!$C$6:$S$35,17,FALSE))</f>
        <v>4.0000000000000018</v>
      </c>
      <c r="Y45" s="708">
        <f>IF(Y43="","",VLOOKUP(Y43,'【記載例】シフト記号表（勤務時間帯）'!$C$6:$S$35,17,FALSE))</f>
        <v>4.0000000000000018</v>
      </c>
      <c r="Z45" s="698">
        <f>IF(Z43="","",VLOOKUP(Z43,'【記載例】シフト記号表（勤務時間帯）'!$C$6:$S$35,17,FALSE))</f>
        <v>4.0000000000000018</v>
      </c>
      <c r="AA45" s="703">
        <f>IF(AA43="","",VLOOKUP(AA43,'【記載例】シフト記号表（勤務時間帯）'!$C$6:$S$35,17,FALSE))</f>
        <v>4.0000000000000018</v>
      </c>
      <c r="AB45" s="703" t="str">
        <f>IF(AB43="","",VLOOKUP(AB43,'【記載例】シフト記号表（勤務時間帯）'!$C$6:$S$35,17,FALSE))</f>
        <v/>
      </c>
      <c r="AC45" s="703" t="str">
        <f>IF(AC43="","",VLOOKUP(AC43,'【記載例】シフト記号表（勤務時間帯）'!$C$6:$S$35,17,FALSE))</f>
        <v/>
      </c>
      <c r="AD45" s="703">
        <f>IF(AD43="","",VLOOKUP(AD43,'【記載例】シフト記号表（勤務時間帯）'!$C$6:$S$35,17,FALSE))</f>
        <v>4.0000000000000018</v>
      </c>
      <c r="AE45" s="703">
        <f>IF(AE43="","",VLOOKUP(AE43,'【記載例】シフト記号表（勤務時間帯）'!$C$6:$S$35,17,FALSE))</f>
        <v>4.0000000000000018</v>
      </c>
      <c r="AF45" s="708">
        <f>IF(AF43="","",VLOOKUP(AF43,'【記載例】シフト記号表（勤務時間帯）'!$C$6:$S$35,17,FALSE))</f>
        <v>4.0000000000000018</v>
      </c>
      <c r="AG45" s="698">
        <f>IF(AG43="","",VLOOKUP(AG43,'【記載例】シフト記号表（勤務時間帯）'!$C$6:$S$35,17,FALSE))</f>
        <v>4.0000000000000018</v>
      </c>
      <c r="AH45" s="703">
        <f>IF(AH43="","",VLOOKUP(AH43,'【記載例】シフト記号表（勤務時間帯）'!$C$6:$S$35,17,FALSE))</f>
        <v>4.0000000000000018</v>
      </c>
      <c r="AI45" s="703" t="str">
        <f>IF(AI43="","",VLOOKUP(AI43,'【記載例】シフト記号表（勤務時間帯）'!$C$6:$S$35,17,FALSE))</f>
        <v/>
      </c>
      <c r="AJ45" s="703" t="str">
        <f>IF(AJ43="","",VLOOKUP(AJ43,'【記載例】シフト記号表（勤務時間帯）'!$C$6:$S$35,17,FALSE))</f>
        <v/>
      </c>
      <c r="AK45" s="703">
        <f>IF(AK43="","",VLOOKUP(AK43,'【記載例】シフト記号表（勤務時間帯）'!$C$6:$S$35,17,FALSE))</f>
        <v>4.0000000000000018</v>
      </c>
      <c r="AL45" s="703">
        <f>IF(AL43="","",VLOOKUP(AL43,'【記載例】シフト記号表（勤務時間帯）'!$C$6:$S$35,17,FALSE))</f>
        <v>4.0000000000000018</v>
      </c>
      <c r="AM45" s="708">
        <f>IF(AM43="","",VLOOKUP(AM43,'【記載例】シフト記号表（勤務時間帯）'!$C$6:$S$35,17,FALSE))</f>
        <v>4.0000000000000018</v>
      </c>
      <c r="AN45" s="698">
        <f>IF(AN43="","",VLOOKUP(AN43,'【記載例】シフト記号表（勤務時間帯）'!$C$6:$S$35,17,FALSE))</f>
        <v>4.0000000000000018</v>
      </c>
      <c r="AO45" s="703">
        <f>IF(AO43="","",VLOOKUP(AO43,'【記載例】シフト記号表（勤務時間帯）'!$C$6:$S$35,17,FALSE))</f>
        <v>4.0000000000000018</v>
      </c>
      <c r="AP45" s="703" t="str">
        <f>IF(AP43="","",VLOOKUP(AP43,'【記載例】シフト記号表（勤務時間帯）'!$C$6:$S$35,17,FALSE))</f>
        <v/>
      </c>
      <c r="AQ45" s="703" t="str">
        <f>IF(AQ43="","",VLOOKUP(AQ43,'【記載例】シフト記号表（勤務時間帯）'!$C$6:$S$35,17,FALSE))</f>
        <v/>
      </c>
      <c r="AR45" s="703">
        <f>IF(AR43="","",VLOOKUP(AR43,'【記載例】シフト記号表（勤務時間帯）'!$C$6:$S$35,17,FALSE))</f>
        <v>4.0000000000000018</v>
      </c>
      <c r="AS45" s="703">
        <f>IF(AS43="","",VLOOKUP(AS43,'【記載例】シフト記号表（勤務時間帯）'!$C$6:$S$35,17,FALSE))</f>
        <v>4.0000000000000018</v>
      </c>
      <c r="AT45" s="708">
        <f>IF(AT43="","",VLOOKUP(AT43,'【記載例】シフト記号表（勤務時間帯）'!$C$6:$S$35,17,FALSE))</f>
        <v>4.0000000000000018</v>
      </c>
      <c r="AU45" s="698" t="str">
        <f>IF(AU43="","",VLOOKUP(AU43,'【記載例】シフト記号表（勤務時間帯）'!$C$6:$S$35,17,FALSE))</f>
        <v/>
      </c>
      <c r="AV45" s="703" t="str">
        <f>IF(AV43="","",VLOOKUP(AV43,'【記載例】シフト記号表（勤務時間帯）'!$C$6:$S$35,17,FALSE))</f>
        <v/>
      </c>
      <c r="AW45" s="703" t="str">
        <f>IF(AW43="","",VLOOKUP(AW43,'【記載例】シフト記号表（勤務時間帯）'!$C$6:$S$35,17,FALSE))</f>
        <v/>
      </c>
      <c r="AX45" s="721">
        <f>IF($BB$3="４週",SUM(S45:AT45),IF($BB$3="暦月",SUM(S45:AW45),""))</f>
        <v>80.000000000000014</v>
      </c>
      <c r="AY45" s="729"/>
      <c r="AZ45" s="736">
        <f>IF($BB$3="４週",AX45/4,IF($BB$3="暦月",'【記載例】療養通所'!AX45/('【記載例】療養通所'!$BB$8/7),""))</f>
        <v>20.000000000000004</v>
      </c>
      <c r="BA45" s="744"/>
      <c r="BB45" s="378"/>
      <c r="BC45" s="396"/>
      <c r="BD45" s="396"/>
      <c r="BE45" s="396"/>
      <c r="BF45" s="413"/>
    </row>
    <row r="46" spans="2:58" ht="20.25" customHeight="1">
      <c r="B46" s="639">
        <f>B43+1</f>
        <v>9</v>
      </c>
      <c r="C46" s="119" t="s">
        <v>100</v>
      </c>
      <c r="D46" s="137"/>
      <c r="E46" s="148"/>
      <c r="F46" s="156"/>
      <c r="G46" s="156" t="s">
        <v>33</v>
      </c>
      <c r="H46" s="180" t="s">
        <v>11</v>
      </c>
      <c r="I46" s="187"/>
      <c r="J46" s="187"/>
      <c r="K46" s="192"/>
      <c r="L46" s="199" t="s">
        <v>234</v>
      </c>
      <c r="M46" s="206"/>
      <c r="N46" s="206"/>
      <c r="O46" s="218"/>
      <c r="P46" s="675" t="s">
        <v>105</v>
      </c>
      <c r="Q46" s="684"/>
      <c r="R46" s="692"/>
      <c r="S46" s="255" t="s">
        <v>66</v>
      </c>
      <c r="T46" s="267" t="s">
        <v>66</v>
      </c>
      <c r="U46" s="267"/>
      <c r="V46" s="267"/>
      <c r="W46" s="267" t="s">
        <v>66</v>
      </c>
      <c r="X46" s="267" t="s">
        <v>66</v>
      </c>
      <c r="Y46" s="279" t="s">
        <v>66</v>
      </c>
      <c r="Z46" s="255" t="s">
        <v>66</v>
      </c>
      <c r="AA46" s="267" t="s">
        <v>66</v>
      </c>
      <c r="AB46" s="267"/>
      <c r="AC46" s="267"/>
      <c r="AD46" s="267" t="s">
        <v>66</v>
      </c>
      <c r="AE46" s="267" t="s">
        <v>66</v>
      </c>
      <c r="AF46" s="279" t="s">
        <v>66</v>
      </c>
      <c r="AG46" s="255" t="s">
        <v>66</v>
      </c>
      <c r="AH46" s="267" t="s">
        <v>66</v>
      </c>
      <c r="AI46" s="267"/>
      <c r="AJ46" s="267"/>
      <c r="AK46" s="267" t="s">
        <v>66</v>
      </c>
      <c r="AL46" s="267" t="s">
        <v>66</v>
      </c>
      <c r="AM46" s="279" t="s">
        <v>66</v>
      </c>
      <c r="AN46" s="255" t="s">
        <v>66</v>
      </c>
      <c r="AO46" s="267" t="s">
        <v>66</v>
      </c>
      <c r="AP46" s="267"/>
      <c r="AQ46" s="267"/>
      <c r="AR46" s="267" t="s">
        <v>66</v>
      </c>
      <c r="AS46" s="267" t="s">
        <v>66</v>
      </c>
      <c r="AT46" s="279" t="s">
        <v>66</v>
      </c>
      <c r="AU46" s="255"/>
      <c r="AV46" s="267"/>
      <c r="AW46" s="267"/>
      <c r="AX46" s="722"/>
      <c r="AY46" s="730"/>
      <c r="AZ46" s="737"/>
      <c r="BA46" s="745"/>
      <c r="BB46" s="379"/>
      <c r="BC46" s="397"/>
      <c r="BD46" s="397"/>
      <c r="BE46" s="397"/>
      <c r="BF46" s="414"/>
    </row>
    <row r="47" spans="2:58" ht="20.25" customHeight="1">
      <c r="B47" s="639"/>
      <c r="C47" s="120"/>
      <c r="D47" s="138"/>
      <c r="E47" s="149"/>
      <c r="F47" s="154"/>
      <c r="G47" s="167"/>
      <c r="H47" s="179"/>
      <c r="I47" s="187"/>
      <c r="J47" s="187"/>
      <c r="K47" s="192"/>
      <c r="L47" s="198"/>
      <c r="M47" s="205"/>
      <c r="N47" s="205"/>
      <c r="O47" s="217"/>
      <c r="P47" s="673" t="s">
        <v>40</v>
      </c>
      <c r="Q47" s="682"/>
      <c r="R47" s="690"/>
      <c r="S47" s="697">
        <f>IF(S46="","",VLOOKUP(S46,'【記載例】シフト記号表（勤務時間帯）'!$C$6:$K$35,9,FALSE))</f>
        <v>4</v>
      </c>
      <c r="T47" s="702">
        <f>IF(T46="","",VLOOKUP(T46,'【記載例】シフト記号表（勤務時間帯）'!$C$6:$K$35,9,FALSE))</f>
        <v>4</v>
      </c>
      <c r="U47" s="702" t="str">
        <f>IF(U46="","",VLOOKUP(U46,'【記載例】シフト記号表（勤務時間帯）'!$C$6:$K$35,9,FALSE))</f>
        <v/>
      </c>
      <c r="V47" s="702" t="str">
        <f>IF(V46="","",VLOOKUP(V46,'【記載例】シフト記号表（勤務時間帯）'!$C$6:$K$35,9,FALSE))</f>
        <v/>
      </c>
      <c r="W47" s="702">
        <f>IF(W46="","",VLOOKUP(W46,'【記載例】シフト記号表（勤務時間帯）'!$C$6:$K$35,9,FALSE))</f>
        <v>4</v>
      </c>
      <c r="X47" s="702">
        <f>IF(X46="","",VLOOKUP(X46,'【記載例】シフト記号表（勤務時間帯）'!$C$6:$K$35,9,FALSE))</f>
        <v>4</v>
      </c>
      <c r="Y47" s="707">
        <f>IF(Y46="","",VLOOKUP(Y46,'【記載例】シフト記号表（勤務時間帯）'!$C$6:$K$35,9,FALSE))</f>
        <v>4</v>
      </c>
      <c r="Z47" s="697">
        <f>IF(Z46="","",VLOOKUP(Z46,'【記載例】シフト記号表（勤務時間帯）'!$C$6:$K$35,9,FALSE))</f>
        <v>4</v>
      </c>
      <c r="AA47" s="702">
        <f>IF(AA46="","",VLOOKUP(AA46,'【記載例】シフト記号表（勤務時間帯）'!$C$6:$K$35,9,FALSE))</f>
        <v>4</v>
      </c>
      <c r="AB47" s="702" t="str">
        <f>IF(AB46="","",VLOOKUP(AB46,'【記載例】シフト記号表（勤務時間帯）'!$C$6:$K$35,9,FALSE))</f>
        <v/>
      </c>
      <c r="AC47" s="702" t="str">
        <f>IF(AC46="","",VLOOKUP(AC46,'【記載例】シフト記号表（勤務時間帯）'!$C$6:$K$35,9,FALSE))</f>
        <v/>
      </c>
      <c r="AD47" s="702">
        <f>IF(AD46="","",VLOOKUP(AD46,'【記載例】シフト記号表（勤務時間帯）'!$C$6:$K$35,9,FALSE))</f>
        <v>4</v>
      </c>
      <c r="AE47" s="702">
        <f>IF(AE46="","",VLOOKUP(AE46,'【記載例】シフト記号表（勤務時間帯）'!$C$6:$K$35,9,FALSE))</f>
        <v>4</v>
      </c>
      <c r="AF47" s="707">
        <f>IF(AF46="","",VLOOKUP(AF46,'【記載例】シフト記号表（勤務時間帯）'!$C$6:$K$35,9,FALSE))</f>
        <v>4</v>
      </c>
      <c r="AG47" s="697">
        <f>IF(AG46="","",VLOOKUP(AG46,'【記載例】シフト記号表（勤務時間帯）'!$C$6:$K$35,9,FALSE))</f>
        <v>4</v>
      </c>
      <c r="AH47" s="702">
        <f>IF(AH46="","",VLOOKUP(AH46,'【記載例】シフト記号表（勤務時間帯）'!$C$6:$K$35,9,FALSE))</f>
        <v>4</v>
      </c>
      <c r="AI47" s="702" t="str">
        <f>IF(AI46="","",VLOOKUP(AI46,'【記載例】シフト記号表（勤務時間帯）'!$C$6:$K$35,9,FALSE))</f>
        <v/>
      </c>
      <c r="AJ47" s="702" t="str">
        <f>IF(AJ46="","",VLOOKUP(AJ46,'【記載例】シフト記号表（勤務時間帯）'!$C$6:$K$35,9,FALSE))</f>
        <v/>
      </c>
      <c r="AK47" s="702">
        <f>IF(AK46="","",VLOOKUP(AK46,'【記載例】シフト記号表（勤務時間帯）'!$C$6:$K$35,9,FALSE))</f>
        <v>4</v>
      </c>
      <c r="AL47" s="702">
        <f>IF(AL46="","",VLOOKUP(AL46,'【記載例】シフト記号表（勤務時間帯）'!$C$6:$K$35,9,FALSE))</f>
        <v>4</v>
      </c>
      <c r="AM47" s="707">
        <f>IF(AM46="","",VLOOKUP(AM46,'【記載例】シフト記号表（勤務時間帯）'!$C$6:$K$35,9,FALSE))</f>
        <v>4</v>
      </c>
      <c r="AN47" s="697">
        <f>IF(AN46="","",VLOOKUP(AN46,'【記載例】シフト記号表（勤務時間帯）'!$C$6:$K$35,9,FALSE))</f>
        <v>4</v>
      </c>
      <c r="AO47" s="702">
        <f>IF(AO46="","",VLOOKUP(AO46,'【記載例】シフト記号表（勤務時間帯）'!$C$6:$K$35,9,FALSE))</f>
        <v>4</v>
      </c>
      <c r="AP47" s="702" t="str">
        <f>IF(AP46="","",VLOOKUP(AP46,'【記載例】シフト記号表（勤務時間帯）'!$C$6:$K$35,9,FALSE))</f>
        <v/>
      </c>
      <c r="AQ47" s="702" t="str">
        <f>IF(AQ46="","",VLOOKUP(AQ46,'【記載例】シフト記号表（勤務時間帯）'!$C$6:$K$35,9,FALSE))</f>
        <v/>
      </c>
      <c r="AR47" s="702">
        <f>IF(AR46="","",VLOOKUP(AR46,'【記載例】シフト記号表（勤務時間帯）'!$C$6:$K$35,9,FALSE))</f>
        <v>4</v>
      </c>
      <c r="AS47" s="702">
        <f>IF(AS46="","",VLOOKUP(AS46,'【記載例】シフト記号表（勤務時間帯）'!$C$6:$K$35,9,FALSE))</f>
        <v>4</v>
      </c>
      <c r="AT47" s="707">
        <f>IF(AT46="","",VLOOKUP(AT46,'【記載例】シフト記号表（勤務時間帯）'!$C$6:$K$35,9,FALSE))</f>
        <v>4</v>
      </c>
      <c r="AU47" s="697" t="str">
        <f>IF(AU46="","",VLOOKUP(AU46,'【記載例】シフト記号表（勤務時間帯）'!$C$6:$K$35,9,FALSE))</f>
        <v/>
      </c>
      <c r="AV47" s="702" t="str">
        <f>IF(AV46="","",VLOOKUP(AV46,'【記載例】シフト記号表（勤務時間帯）'!$C$6:$K$35,9,FALSE))</f>
        <v/>
      </c>
      <c r="AW47" s="702" t="str">
        <f>IF(AW46="","",VLOOKUP(AW46,'【記載例】シフト記号表（勤務時間帯）'!$C$6:$K$35,9,FALSE))</f>
        <v/>
      </c>
      <c r="AX47" s="720">
        <f>IF($BB$3="４週",SUM(S47:AT47),IF($BB$3="暦月",SUM(S47:AW47),""))</f>
        <v>80</v>
      </c>
      <c r="AY47" s="728"/>
      <c r="AZ47" s="735">
        <f>IF($BB$3="４週",AX47/4,IF($BB$3="暦月",'【記載例】療養通所'!AX47/('【記載例】療養通所'!$BB$8/7),""))</f>
        <v>20</v>
      </c>
      <c r="BA47" s="743"/>
      <c r="BB47" s="377"/>
      <c r="BC47" s="395"/>
      <c r="BD47" s="395"/>
      <c r="BE47" s="395"/>
      <c r="BF47" s="412"/>
    </row>
    <row r="48" spans="2:58" ht="20.25" customHeight="1">
      <c r="B48" s="639"/>
      <c r="C48" s="121"/>
      <c r="D48" s="139"/>
      <c r="E48" s="150"/>
      <c r="F48" s="154" t="str">
        <f>C46</f>
        <v>介護職員</v>
      </c>
      <c r="G48" s="168"/>
      <c r="H48" s="179"/>
      <c r="I48" s="187"/>
      <c r="J48" s="187"/>
      <c r="K48" s="192"/>
      <c r="L48" s="200"/>
      <c r="M48" s="207"/>
      <c r="N48" s="207"/>
      <c r="O48" s="219"/>
      <c r="P48" s="674" t="s">
        <v>107</v>
      </c>
      <c r="Q48" s="683"/>
      <c r="R48" s="691"/>
      <c r="S48" s="698">
        <f>IF(S46="","",VLOOKUP(S46,'【記載例】シフト記号表（勤務時間帯）'!$C$6:$S$35,17,FALSE))</f>
        <v>4</v>
      </c>
      <c r="T48" s="703">
        <f>IF(T46="","",VLOOKUP(T46,'【記載例】シフト記号表（勤務時間帯）'!$C$6:$S$35,17,FALSE))</f>
        <v>4</v>
      </c>
      <c r="U48" s="703" t="str">
        <f>IF(U46="","",VLOOKUP(U46,'【記載例】シフト記号表（勤務時間帯）'!$C$6:$S$35,17,FALSE))</f>
        <v/>
      </c>
      <c r="V48" s="703" t="str">
        <f>IF(V46="","",VLOOKUP(V46,'【記載例】シフト記号表（勤務時間帯）'!$C$6:$S$35,17,FALSE))</f>
        <v/>
      </c>
      <c r="W48" s="703">
        <f>IF(W46="","",VLOOKUP(W46,'【記載例】シフト記号表（勤務時間帯）'!$C$6:$S$35,17,FALSE))</f>
        <v>4</v>
      </c>
      <c r="X48" s="703">
        <f>IF(X46="","",VLOOKUP(X46,'【記載例】シフト記号表（勤務時間帯）'!$C$6:$S$35,17,FALSE))</f>
        <v>4</v>
      </c>
      <c r="Y48" s="708">
        <f>IF(Y46="","",VLOOKUP(Y46,'【記載例】シフト記号表（勤務時間帯）'!$C$6:$S$35,17,FALSE))</f>
        <v>4</v>
      </c>
      <c r="Z48" s="698">
        <f>IF(Z46="","",VLOOKUP(Z46,'【記載例】シフト記号表（勤務時間帯）'!$C$6:$S$35,17,FALSE))</f>
        <v>4</v>
      </c>
      <c r="AA48" s="703">
        <f>IF(AA46="","",VLOOKUP(AA46,'【記載例】シフト記号表（勤務時間帯）'!$C$6:$S$35,17,FALSE))</f>
        <v>4</v>
      </c>
      <c r="AB48" s="703" t="str">
        <f>IF(AB46="","",VLOOKUP(AB46,'【記載例】シフト記号表（勤務時間帯）'!$C$6:$S$35,17,FALSE))</f>
        <v/>
      </c>
      <c r="AC48" s="703" t="str">
        <f>IF(AC46="","",VLOOKUP(AC46,'【記載例】シフト記号表（勤務時間帯）'!$C$6:$S$35,17,FALSE))</f>
        <v/>
      </c>
      <c r="AD48" s="703">
        <f>IF(AD46="","",VLOOKUP(AD46,'【記載例】シフト記号表（勤務時間帯）'!$C$6:$S$35,17,FALSE))</f>
        <v>4</v>
      </c>
      <c r="AE48" s="703">
        <f>IF(AE46="","",VLOOKUP(AE46,'【記載例】シフト記号表（勤務時間帯）'!$C$6:$S$35,17,FALSE))</f>
        <v>4</v>
      </c>
      <c r="AF48" s="708">
        <f>IF(AF46="","",VLOOKUP(AF46,'【記載例】シフト記号表（勤務時間帯）'!$C$6:$S$35,17,FALSE))</f>
        <v>4</v>
      </c>
      <c r="AG48" s="698">
        <f>IF(AG46="","",VLOOKUP(AG46,'【記載例】シフト記号表（勤務時間帯）'!$C$6:$S$35,17,FALSE))</f>
        <v>4</v>
      </c>
      <c r="AH48" s="703">
        <f>IF(AH46="","",VLOOKUP(AH46,'【記載例】シフト記号表（勤務時間帯）'!$C$6:$S$35,17,FALSE))</f>
        <v>4</v>
      </c>
      <c r="AI48" s="703" t="str">
        <f>IF(AI46="","",VLOOKUP(AI46,'【記載例】シフト記号表（勤務時間帯）'!$C$6:$S$35,17,FALSE))</f>
        <v/>
      </c>
      <c r="AJ48" s="703" t="str">
        <f>IF(AJ46="","",VLOOKUP(AJ46,'【記載例】シフト記号表（勤務時間帯）'!$C$6:$S$35,17,FALSE))</f>
        <v/>
      </c>
      <c r="AK48" s="703">
        <f>IF(AK46="","",VLOOKUP(AK46,'【記載例】シフト記号表（勤務時間帯）'!$C$6:$S$35,17,FALSE))</f>
        <v>4</v>
      </c>
      <c r="AL48" s="703">
        <f>IF(AL46="","",VLOOKUP(AL46,'【記載例】シフト記号表（勤務時間帯）'!$C$6:$S$35,17,FALSE))</f>
        <v>4</v>
      </c>
      <c r="AM48" s="708">
        <f>IF(AM46="","",VLOOKUP(AM46,'【記載例】シフト記号表（勤務時間帯）'!$C$6:$S$35,17,FALSE))</f>
        <v>4</v>
      </c>
      <c r="AN48" s="698">
        <f>IF(AN46="","",VLOOKUP(AN46,'【記載例】シフト記号表（勤務時間帯）'!$C$6:$S$35,17,FALSE))</f>
        <v>4</v>
      </c>
      <c r="AO48" s="703">
        <f>IF(AO46="","",VLOOKUP(AO46,'【記載例】シフト記号表（勤務時間帯）'!$C$6:$S$35,17,FALSE))</f>
        <v>4</v>
      </c>
      <c r="AP48" s="703" t="str">
        <f>IF(AP46="","",VLOOKUP(AP46,'【記載例】シフト記号表（勤務時間帯）'!$C$6:$S$35,17,FALSE))</f>
        <v/>
      </c>
      <c r="AQ48" s="703" t="str">
        <f>IF(AQ46="","",VLOOKUP(AQ46,'【記載例】シフト記号表（勤務時間帯）'!$C$6:$S$35,17,FALSE))</f>
        <v/>
      </c>
      <c r="AR48" s="703">
        <f>IF(AR46="","",VLOOKUP(AR46,'【記載例】シフト記号表（勤務時間帯）'!$C$6:$S$35,17,FALSE))</f>
        <v>4</v>
      </c>
      <c r="AS48" s="703">
        <f>IF(AS46="","",VLOOKUP(AS46,'【記載例】シフト記号表（勤務時間帯）'!$C$6:$S$35,17,FALSE))</f>
        <v>4</v>
      </c>
      <c r="AT48" s="708">
        <f>IF(AT46="","",VLOOKUP(AT46,'【記載例】シフト記号表（勤務時間帯）'!$C$6:$S$35,17,FALSE))</f>
        <v>4</v>
      </c>
      <c r="AU48" s="698" t="str">
        <f>IF(AU46="","",VLOOKUP(AU46,'【記載例】シフト記号表（勤務時間帯）'!$C$6:$S$35,17,FALSE))</f>
        <v/>
      </c>
      <c r="AV48" s="703" t="str">
        <f>IF(AV46="","",VLOOKUP(AV46,'【記載例】シフト記号表（勤務時間帯）'!$C$6:$S$35,17,FALSE))</f>
        <v/>
      </c>
      <c r="AW48" s="703" t="str">
        <f>IF(AW46="","",VLOOKUP(AW46,'【記載例】シフト記号表（勤務時間帯）'!$C$6:$S$35,17,FALSE))</f>
        <v/>
      </c>
      <c r="AX48" s="721">
        <f>IF($BB$3="４週",SUM(S48:AT48),IF($BB$3="暦月",SUM(S48:AW48),""))</f>
        <v>80</v>
      </c>
      <c r="AY48" s="729"/>
      <c r="AZ48" s="736">
        <f>IF($BB$3="４週",AX48/4,IF($BB$3="暦月",'【記載例】療養通所'!AX48/('【記載例】療養通所'!$BB$8/7),""))</f>
        <v>20</v>
      </c>
      <c r="BA48" s="744"/>
      <c r="BB48" s="378"/>
      <c r="BC48" s="396"/>
      <c r="BD48" s="396"/>
      <c r="BE48" s="396"/>
      <c r="BF48" s="413"/>
    </row>
    <row r="49" spans="2:58" ht="20.25" customHeight="1">
      <c r="B49" s="639">
        <f>B46+1</f>
        <v>10</v>
      </c>
      <c r="C49" s="119"/>
      <c r="D49" s="137"/>
      <c r="E49" s="148"/>
      <c r="F49" s="156"/>
      <c r="G49" s="156"/>
      <c r="H49" s="180"/>
      <c r="I49" s="187"/>
      <c r="J49" s="187"/>
      <c r="K49" s="192"/>
      <c r="L49" s="199"/>
      <c r="M49" s="206"/>
      <c r="N49" s="206"/>
      <c r="O49" s="218"/>
      <c r="P49" s="675" t="s">
        <v>105</v>
      </c>
      <c r="Q49" s="684"/>
      <c r="R49" s="692"/>
      <c r="S49" s="255"/>
      <c r="T49" s="267"/>
      <c r="U49" s="267"/>
      <c r="V49" s="267"/>
      <c r="W49" s="267"/>
      <c r="X49" s="267"/>
      <c r="Y49" s="279"/>
      <c r="Z49" s="255"/>
      <c r="AA49" s="267"/>
      <c r="AB49" s="267"/>
      <c r="AC49" s="267"/>
      <c r="AD49" s="267"/>
      <c r="AE49" s="267"/>
      <c r="AF49" s="279"/>
      <c r="AG49" s="255"/>
      <c r="AH49" s="267"/>
      <c r="AI49" s="267"/>
      <c r="AJ49" s="267"/>
      <c r="AK49" s="267"/>
      <c r="AL49" s="267"/>
      <c r="AM49" s="279"/>
      <c r="AN49" s="255"/>
      <c r="AO49" s="267"/>
      <c r="AP49" s="267"/>
      <c r="AQ49" s="267"/>
      <c r="AR49" s="267"/>
      <c r="AS49" s="267"/>
      <c r="AT49" s="279"/>
      <c r="AU49" s="255"/>
      <c r="AV49" s="267"/>
      <c r="AW49" s="267"/>
      <c r="AX49" s="722"/>
      <c r="AY49" s="730"/>
      <c r="AZ49" s="737"/>
      <c r="BA49" s="745"/>
      <c r="BB49" s="379"/>
      <c r="BC49" s="397"/>
      <c r="BD49" s="397"/>
      <c r="BE49" s="397"/>
      <c r="BF49" s="414"/>
    </row>
    <row r="50" spans="2:58" ht="20.25" customHeight="1">
      <c r="B50" s="639"/>
      <c r="C50" s="120"/>
      <c r="D50" s="138"/>
      <c r="E50" s="149"/>
      <c r="F50" s="154"/>
      <c r="G50" s="167"/>
      <c r="H50" s="179"/>
      <c r="I50" s="187"/>
      <c r="J50" s="187"/>
      <c r="K50" s="192"/>
      <c r="L50" s="198"/>
      <c r="M50" s="205"/>
      <c r="N50" s="205"/>
      <c r="O50" s="217"/>
      <c r="P50" s="673" t="s">
        <v>40</v>
      </c>
      <c r="Q50" s="682"/>
      <c r="R50" s="690"/>
      <c r="S50" s="697" t="str">
        <f>IF(S49="","",VLOOKUP(S49,'【記載例】シフト記号表（勤務時間帯）'!$C$6:$K$35,9,FALSE))</f>
        <v/>
      </c>
      <c r="T50" s="702" t="str">
        <f>IF(T49="","",VLOOKUP(T49,'【記載例】シフト記号表（勤務時間帯）'!$C$6:$K$35,9,FALSE))</f>
        <v/>
      </c>
      <c r="U50" s="702" t="str">
        <f>IF(U49="","",VLOOKUP(U49,'【記載例】シフト記号表（勤務時間帯）'!$C$6:$K$35,9,FALSE))</f>
        <v/>
      </c>
      <c r="V50" s="702" t="str">
        <f>IF(V49="","",VLOOKUP(V49,'【記載例】シフト記号表（勤務時間帯）'!$C$6:$K$35,9,FALSE))</f>
        <v/>
      </c>
      <c r="W50" s="702" t="str">
        <f>IF(W49="","",VLOOKUP(W49,'【記載例】シフト記号表（勤務時間帯）'!$C$6:$K$35,9,FALSE))</f>
        <v/>
      </c>
      <c r="X50" s="702" t="str">
        <f>IF(X49="","",VLOOKUP(X49,'【記載例】シフト記号表（勤務時間帯）'!$C$6:$K$35,9,FALSE))</f>
        <v/>
      </c>
      <c r="Y50" s="707" t="str">
        <f>IF(Y49="","",VLOOKUP(Y49,'【記載例】シフト記号表（勤務時間帯）'!$C$6:$K$35,9,FALSE))</f>
        <v/>
      </c>
      <c r="Z50" s="697" t="str">
        <f>IF(Z49="","",VLOOKUP(Z49,'【記載例】シフト記号表（勤務時間帯）'!$C$6:$K$35,9,FALSE))</f>
        <v/>
      </c>
      <c r="AA50" s="702" t="str">
        <f>IF(AA49="","",VLOOKUP(AA49,'【記載例】シフト記号表（勤務時間帯）'!$C$6:$K$35,9,FALSE))</f>
        <v/>
      </c>
      <c r="AB50" s="702" t="str">
        <f>IF(AB49="","",VLOOKUP(AB49,'【記載例】シフト記号表（勤務時間帯）'!$C$6:$K$35,9,FALSE))</f>
        <v/>
      </c>
      <c r="AC50" s="702" t="str">
        <f>IF(AC49="","",VLOOKUP(AC49,'【記載例】シフト記号表（勤務時間帯）'!$C$6:$K$35,9,FALSE))</f>
        <v/>
      </c>
      <c r="AD50" s="702" t="str">
        <f>IF(AD49="","",VLOOKUP(AD49,'【記載例】シフト記号表（勤務時間帯）'!$C$6:$K$35,9,FALSE))</f>
        <v/>
      </c>
      <c r="AE50" s="702" t="str">
        <f>IF(AE49="","",VLOOKUP(AE49,'【記載例】シフト記号表（勤務時間帯）'!$C$6:$K$35,9,FALSE))</f>
        <v/>
      </c>
      <c r="AF50" s="707" t="str">
        <f>IF(AF49="","",VLOOKUP(AF49,'【記載例】シフト記号表（勤務時間帯）'!$C$6:$K$35,9,FALSE))</f>
        <v/>
      </c>
      <c r="AG50" s="697" t="str">
        <f>IF(AG49="","",VLOOKUP(AG49,'【記載例】シフト記号表（勤務時間帯）'!$C$6:$K$35,9,FALSE))</f>
        <v/>
      </c>
      <c r="AH50" s="702" t="str">
        <f>IF(AH49="","",VLOOKUP(AH49,'【記載例】シフト記号表（勤務時間帯）'!$C$6:$K$35,9,FALSE))</f>
        <v/>
      </c>
      <c r="AI50" s="702" t="str">
        <f>IF(AI49="","",VLOOKUP(AI49,'【記載例】シフト記号表（勤務時間帯）'!$C$6:$K$35,9,FALSE))</f>
        <v/>
      </c>
      <c r="AJ50" s="702" t="str">
        <f>IF(AJ49="","",VLOOKUP(AJ49,'【記載例】シフト記号表（勤務時間帯）'!$C$6:$K$35,9,FALSE))</f>
        <v/>
      </c>
      <c r="AK50" s="702" t="str">
        <f>IF(AK49="","",VLOOKUP(AK49,'【記載例】シフト記号表（勤務時間帯）'!$C$6:$K$35,9,FALSE))</f>
        <v/>
      </c>
      <c r="AL50" s="702" t="str">
        <f>IF(AL49="","",VLOOKUP(AL49,'【記載例】シフト記号表（勤務時間帯）'!$C$6:$K$35,9,FALSE))</f>
        <v/>
      </c>
      <c r="AM50" s="707" t="str">
        <f>IF(AM49="","",VLOOKUP(AM49,'【記載例】シフト記号表（勤務時間帯）'!$C$6:$K$35,9,FALSE))</f>
        <v/>
      </c>
      <c r="AN50" s="697" t="str">
        <f>IF(AN49="","",VLOOKUP(AN49,'【記載例】シフト記号表（勤務時間帯）'!$C$6:$K$35,9,FALSE))</f>
        <v/>
      </c>
      <c r="AO50" s="702" t="str">
        <f>IF(AO49="","",VLOOKUP(AO49,'【記載例】シフト記号表（勤務時間帯）'!$C$6:$K$35,9,FALSE))</f>
        <v/>
      </c>
      <c r="AP50" s="702" t="str">
        <f>IF(AP49="","",VLOOKUP(AP49,'【記載例】シフト記号表（勤務時間帯）'!$C$6:$K$35,9,FALSE))</f>
        <v/>
      </c>
      <c r="AQ50" s="702" t="str">
        <f>IF(AQ49="","",VLOOKUP(AQ49,'【記載例】シフト記号表（勤務時間帯）'!$C$6:$K$35,9,FALSE))</f>
        <v/>
      </c>
      <c r="AR50" s="702" t="str">
        <f>IF(AR49="","",VLOOKUP(AR49,'【記載例】シフト記号表（勤務時間帯）'!$C$6:$K$35,9,FALSE))</f>
        <v/>
      </c>
      <c r="AS50" s="702" t="str">
        <f>IF(AS49="","",VLOOKUP(AS49,'【記載例】シフト記号表（勤務時間帯）'!$C$6:$K$35,9,FALSE))</f>
        <v/>
      </c>
      <c r="AT50" s="707" t="str">
        <f>IF(AT49="","",VLOOKUP(AT49,'【記載例】シフト記号表（勤務時間帯）'!$C$6:$K$35,9,FALSE))</f>
        <v/>
      </c>
      <c r="AU50" s="697" t="str">
        <f>IF(AU49="","",VLOOKUP(AU49,'【記載例】シフト記号表（勤務時間帯）'!$C$6:$K$35,9,FALSE))</f>
        <v/>
      </c>
      <c r="AV50" s="702" t="str">
        <f>IF(AV49="","",VLOOKUP(AV49,'【記載例】シフト記号表（勤務時間帯）'!$C$6:$K$35,9,FALSE))</f>
        <v/>
      </c>
      <c r="AW50" s="702" t="str">
        <f>IF(AW49="","",VLOOKUP(AW49,'【記載例】シフト記号表（勤務時間帯）'!$C$6:$K$35,9,FALSE))</f>
        <v/>
      </c>
      <c r="AX50" s="720">
        <f>IF($BB$3="４週",SUM(S50:AT50),IF($BB$3="暦月",SUM(S50:AW50),""))</f>
        <v>0</v>
      </c>
      <c r="AY50" s="728"/>
      <c r="AZ50" s="735">
        <f>IF($BB$3="４週",AX50/4,IF($BB$3="暦月",'【記載例】療養通所'!AX50/('【記載例】療養通所'!$BB$8/7),""))</f>
        <v>0</v>
      </c>
      <c r="BA50" s="743"/>
      <c r="BB50" s="377"/>
      <c r="BC50" s="395"/>
      <c r="BD50" s="395"/>
      <c r="BE50" s="395"/>
      <c r="BF50" s="412"/>
    </row>
    <row r="51" spans="2:58" ht="20.25" customHeight="1">
      <c r="B51" s="639"/>
      <c r="C51" s="121"/>
      <c r="D51" s="139"/>
      <c r="E51" s="150"/>
      <c r="F51" s="154">
        <f>C49</f>
        <v>0</v>
      </c>
      <c r="G51" s="168"/>
      <c r="H51" s="179"/>
      <c r="I51" s="187"/>
      <c r="J51" s="187"/>
      <c r="K51" s="192"/>
      <c r="L51" s="200"/>
      <c r="M51" s="207"/>
      <c r="N51" s="207"/>
      <c r="O51" s="219"/>
      <c r="P51" s="674" t="s">
        <v>107</v>
      </c>
      <c r="Q51" s="683"/>
      <c r="R51" s="691"/>
      <c r="S51" s="698" t="str">
        <f>IF(S49="","",VLOOKUP(S49,'【記載例】シフト記号表（勤務時間帯）'!$C$6:$S$35,19,FALSE))</f>
        <v/>
      </c>
      <c r="T51" s="703" t="str">
        <f>IF(T49="","",VLOOKUP(T49,'【記載例】シフト記号表（勤務時間帯）'!$C$6:$S$35,19,FALSE))</f>
        <v/>
      </c>
      <c r="U51" s="703" t="str">
        <f>IF(U49="","",VLOOKUP(U49,'【記載例】シフト記号表（勤務時間帯）'!$C$6:$S$35,19,FALSE))</f>
        <v/>
      </c>
      <c r="V51" s="703" t="str">
        <f>IF(V49="","",VLOOKUP(V49,'【記載例】シフト記号表（勤務時間帯）'!$C$6:$S$35,19,FALSE))</f>
        <v/>
      </c>
      <c r="W51" s="703" t="str">
        <f>IF(W49="","",VLOOKUP(W49,'【記載例】シフト記号表（勤務時間帯）'!$C$6:$S$35,19,FALSE))</f>
        <v/>
      </c>
      <c r="X51" s="703" t="str">
        <f>IF(X49="","",VLOOKUP(X49,'【記載例】シフト記号表（勤務時間帯）'!$C$6:$S$35,19,FALSE))</f>
        <v/>
      </c>
      <c r="Y51" s="708" t="str">
        <f>IF(Y49="","",VLOOKUP(Y49,'【記載例】シフト記号表（勤務時間帯）'!$C$6:$S$35,19,FALSE))</f>
        <v/>
      </c>
      <c r="Z51" s="698" t="str">
        <f>IF(Z49="","",VLOOKUP(Z49,'【記載例】シフト記号表（勤務時間帯）'!$C$6:$S$35,19,FALSE))</f>
        <v/>
      </c>
      <c r="AA51" s="703" t="str">
        <f>IF(AA49="","",VLOOKUP(AA49,'【記載例】シフト記号表（勤務時間帯）'!$C$6:$S$35,19,FALSE))</f>
        <v/>
      </c>
      <c r="AB51" s="703" t="str">
        <f>IF(AB49="","",VLOOKUP(AB49,'【記載例】シフト記号表（勤務時間帯）'!$C$6:$S$35,19,FALSE))</f>
        <v/>
      </c>
      <c r="AC51" s="703" t="str">
        <f>IF(AC49="","",VLOOKUP(AC49,'【記載例】シフト記号表（勤務時間帯）'!$C$6:$S$35,19,FALSE))</f>
        <v/>
      </c>
      <c r="AD51" s="703" t="str">
        <f>IF(AD49="","",VLOOKUP(AD49,'【記載例】シフト記号表（勤務時間帯）'!$C$6:$S$35,19,FALSE))</f>
        <v/>
      </c>
      <c r="AE51" s="703" t="str">
        <f>IF(AE49="","",VLOOKUP(AE49,'【記載例】シフト記号表（勤務時間帯）'!$C$6:$S$35,19,FALSE))</f>
        <v/>
      </c>
      <c r="AF51" s="708" t="str">
        <f>IF(AF49="","",VLOOKUP(AF49,'【記載例】シフト記号表（勤務時間帯）'!$C$6:$S$35,19,FALSE))</f>
        <v/>
      </c>
      <c r="AG51" s="698" t="str">
        <f>IF(AG49="","",VLOOKUP(AG49,'【記載例】シフト記号表（勤務時間帯）'!$C$6:$S$35,19,FALSE))</f>
        <v/>
      </c>
      <c r="AH51" s="703" t="str">
        <f>IF(AH49="","",VLOOKUP(AH49,'【記載例】シフト記号表（勤務時間帯）'!$C$6:$S$35,19,FALSE))</f>
        <v/>
      </c>
      <c r="AI51" s="703" t="str">
        <f>IF(AI49="","",VLOOKUP(AI49,'【記載例】シフト記号表（勤務時間帯）'!$C$6:$S$35,19,FALSE))</f>
        <v/>
      </c>
      <c r="AJ51" s="703" t="str">
        <f>IF(AJ49="","",VLOOKUP(AJ49,'【記載例】シフト記号表（勤務時間帯）'!$C$6:$S$35,19,FALSE))</f>
        <v/>
      </c>
      <c r="AK51" s="703" t="str">
        <f>IF(AK49="","",VLOOKUP(AK49,'【記載例】シフト記号表（勤務時間帯）'!$C$6:$S$35,19,FALSE))</f>
        <v/>
      </c>
      <c r="AL51" s="703" t="str">
        <f>IF(AL49="","",VLOOKUP(AL49,'【記載例】シフト記号表（勤務時間帯）'!$C$6:$S$35,19,FALSE))</f>
        <v/>
      </c>
      <c r="AM51" s="708" t="str">
        <f>IF(AM49="","",VLOOKUP(AM49,'【記載例】シフト記号表（勤務時間帯）'!$C$6:$S$35,19,FALSE))</f>
        <v/>
      </c>
      <c r="AN51" s="698" t="str">
        <f>IF(AN49="","",VLOOKUP(AN49,'【記載例】シフト記号表（勤務時間帯）'!$C$6:$S$35,19,FALSE))</f>
        <v/>
      </c>
      <c r="AO51" s="703" t="str">
        <f>IF(AO49="","",VLOOKUP(AO49,'【記載例】シフト記号表（勤務時間帯）'!$C$6:$S$35,19,FALSE))</f>
        <v/>
      </c>
      <c r="AP51" s="703" t="str">
        <f>IF(AP49="","",VLOOKUP(AP49,'【記載例】シフト記号表（勤務時間帯）'!$C$6:$S$35,19,FALSE))</f>
        <v/>
      </c>
      <c r="AQ51" s="703" t="str">
        <f>IF(AQ49="","",VLOOKUP(AQ49,'【記載例】シフト記号表（勤務時間帯）'!$C$6:$S$35,19,FALSE))</f>
        <v/>
      </c>
      <c r="AR51" s="703" t="str">
        <f>IF(AR49="","",VLOOKUP(AR49,'【記載例】シフト記号表（勤務時間帯）'!$C$6:$S$35,19,FALSE))</f>
        <v/>
      </c>
      <c r="AS51" s="703" t="str">
        <f>IF(AS49="","",VLOOKUP(AS49,'【記載例】シフト記号表（勤務時間帯）'!$C$6:$S$35,19,FALSE))</f>
        <v/>
      </c>
      <c r="AT51" s="708" t="str">
        <f>IF(AT49="","",VLOOKUP(AT49,'【記載例】シフト記号表（勤務時間帯）'!$C$6:$S$35,19,FALSE))</f>
        <v/>
      </c>
      <c r="AU51" s="698" t="str">
        <f>IF(AU49="","",VLOOKUP(AU49,'【記載例】シフト記号表（勤務時間帯）'!$C$6:$S$35,19,FALSE))</f>
        <v/>
      </c>
      <c r="AV51" s="703" t="str">
        <f>IF(AV49="","",VLOOKUP(AV49,'【記載例】シフト記号表（勤務時間帯）'!$C$6:$S$35,19,FALSE))</f>
        <v/>
      </c>
      <c r="AW51" s="703" t="str">
        <f>IF(AW49="","",VLOOKUP(AW49,'【記載例】シフト記号表（勤務時間帯）'!$C$6:$S$35,19,FALSE))</f>
        <v/>
      </c>
      <c r="AX51" s="721">
        <f>IF($BB$3="４週",SUM(S51:AT51),IF($BB$3="暦月",SUM(S51:AW51),""))</f>
        <v>0</v>
      </c>
      <c r="AY51" s="729"/>
      <c r="AZ51" s="736">
        <f>IF($BB$3="４週",AX51/4,IF($BB$3="暦月",'【記載例】療養通所'!AX51/('【記載例】療養通所'!$BB$8/7),""))</f>
        <v>0</v>
      </c>
      <c r="BA51" s="744"/>
      <c r="BB51" s="378"/>
      <c r="BC51" s="396"/>
      <c r="BD51" s="396"/>
      <c r="BE51" s="396"/>
      <c r="BF51" s="413"/>
    </row>
    <row r="52" spans="2:58" ht="20.25" customHeight="1">
      <c r="B52" s="639">
        <f>B49+1</f>
        <v>11</v>
      </c>
      <c r="C52" s="119"/>
      <c r="D52" s="137"/>
      <c r="E52" s="148"/>
      <c r="F52" s="156"/>
      <c r="G52" s="156"/>
      <c r="H52" s="180"/>
      <c r="I52" s="187"/>
      <c r="J52" s="187"/>
      <c r="K52" s="192"/>
      <c r="L52" s="199"/>
      <c r="M52" s="206"/>
      <c r="N52" s="206"/>
      <c r="O52" s="218"/>
      <c r="P52" s="675" t="s">
        <v>105</v>
      </c>
      <c r="Q52" s="684"/>
      <c r="R52" s="692"/>
      <c r="S52" s="255"/>
      <c r="T52" s="267"/>
      <c r="U52" s="267"/>
      <c r="V52" s="267"/>
      <c r="W52" s="267"/>
      <c r="X52" s="267"/>
      <c r="Y52" s="279"/>
      <c r="Z52" s="255"/>
      <c r="AA52" s="267"/>
      <c r="AB52" s="267"/>
      <c r="AC52" s="267"/>
      <c r="AD52" s="267"/>
      <c r="AE52" s="267"/>
      <c r="AF52" s="279"/>
      <c r="AG52" s="255"/>
      <c r="AH52" s="267"/>
      <c r="AI52" s="267"/>
      <c r="AJ52" s="267"/>
      <c r="AK52" s="267"/>
      <c r="AL52" s="267"/>
      <c r="AM52" s="279"/>
      <c r="AN52" s="255"/>
      <c r="AO52" s="267"/>
      <c r="AP52" s="267"/>
      <c r="AQ52" s="267"/>
      <c r="AR52" s="267"/>
      <c r="AS52" s="267"/>
      <c r="AT52" s="279"/>
      <c r="AU52" s="255"/>
      <c r="AV52" s="267"/>
      <c r="AW52" s="267"/>
      <c r="AX52" s="722"/>
      <c r="AY52" s="730"/>
      <c r="AZ52" s="737"/>
      <c r="BA52" s="745"/>
      <c r="BB52" s="379"/>
      <c r="BC52" s="397"/>
      <c r="BD52" s="397"/>
      <c r="BE52" s="397"/>
      <c r="BF52" s="414"/>
    </row>
    <row r="53" spans="2:58" ht="20.25" customHeight="1">
      <c r="B53" s="639"/>
      <c r="C53" s="120"/>
      <c r="D53" s="138"/>
      <c r="E53" s="149"/>
      <c r="F53" s="154"/>
      <c r="G53" s="167"/>
      <c r="H53" s="179"/>
      <c r="I53" s="187"/>
      <c r="J53" s="187"/>
      <c r="K53" s="192"/>
      <c r="L53" s="198"/>
      <c r="M53" s="205"/>
      <c r="N53" s="205"/>
      <c r="O53" s="217"/>
      <c r="P53" s="673" t="s">
        <v>40</v>
      </c>
      <c r="Q53" s="682"/>
      <c r="R53" s="690"/>
      <c r="S53" s="697" t="str">
        <f>IF(S52="","",VLOOKUP(S52,'【記載例】シフト記号表（勤務時間帯）'!$C$6:$K$35,9,FALSE))</f>
        <v/>
      </c>
      <c r="T53" s="702" t="str">
        <f>IF(T52="","",VLOOKUP(T52,'【記載例】シフト記号表（勤務時間帯）'!$C$6:$K$35,9,FALSE))</f>
        <v/>
      </c>
      <c r="U53" s="702" t="str">
        <f>IF(U52="","",VLOOKUP(U52,'【記載例】シフト記号表（勤務時間帯）'!$C$6:$K$35,9,FALSE))</f>
        <v/>
      </c>
      <c r="V53" s="702" t="str">
        <f>IF(V52="","",VLOOKUP(V52,'【記載例】シフト記号表（勤務時間帯）'!$C$6:$K$35,9,FALSE))</f>
        <v/>
      </c>
      <c r="W53" s="702" t="str">
        <f>IF(W52="","",VLOOKUP(W52,'【記載例】シフト記号表（勤務時間帯）'!$C$6:$K$35,9,FALSE))</f>
        <v/>
      </c>
      <c r="X53" s="702" t="str">
        <f>IF(X52="","",VLOOKUP(X52,'【記載例】シフト記号表（勤務時間帯）'!$C$6:$K$35,9,FALSE))</f>
        <v/>
      </c>
      <c r="Y53" s="707" t="str">
        <f>IF(Y52="","",VLOOKUP(Y52,'【記載例】シフト記号表（勤務時間帯）'!$C$6:$K$35,9,FALSE))</f>
        <v/>
      </c>
      <c r="Z53" s="697" t="str">
        <f>IF(Z52="","",VLOOKUP(Z52,'【記載例】シフト記号表（勤務時間帯）'!$C$6:$K$35,9,FALSE))</f>
        <v/>
      </c>
      <c r="AA53" s="702" t="str">
        <f>IF(AA52="","",VLOOKUP(AA52,'【記載例】シフト記号表（勤務時間帯）'!$C$6:$K$35,9,FALSE))</f>
        <v/>
      </c>
      <c r="AB53" s="702" t="str">
        <f>IF(AB52="","",VLOOKUP(AB52,'【記載例】シフト記号表（勤務時間帯）'!$C$6:$K$35,9,FALSE))</f>
        <v/>
      </c>
      <c r="AC53" s="702" t="str">
        <f>IF(AC52="","",VLOOKUP(AC52,'【記載例】シフト記号表（勤務時間帯）'!$C$6:$K$35,9,FALSE))</f>
        <v/>
      </c>
      <c r="AD53" s="702" t="str">
        <f>IF(AD52="","",VLOOKUP(AD52,'【記載例】シフト記号表（勤務時間帯）'!$C$6:$K$35,9,FALSE))</f>
        <v/>
      </c>
      <c r="AE53" s="702" t="str">
        <f>IF(AE52="","",VLOOKUP(AE52,'【記載例】シフト記号表（勤務時間帯）'!$C$6:$K$35,9,FALSE))</f>
        <v/>
      </c>
      <c r="AF53" s="707" t="str">
        <f>IF(AF52="","",VLOOKUP(AF52,'【記載例】シフト記号表（勤務時間帯）'!$C$6:$K$35,9,FALSE))</f>
        <v/>
      </c>
      <c r="AG53" s="697" t="str">
        <f>IF(AG52="","",VLOOKUP(AG52,'【記載例】シフト記号表（勤務時間帯）'!$C$6:$K$35,9,FALSE))</f>
        <v/>
      </c>
      <c r="AH53" s="702" t="str">
        <f>IF(AH52="","",VLOOKUP(AH52,'【記載例】シフト記号表（勤務時間帯）'!$C$6:$K$35,9,FALSE))</f>
        <v/>
      </c>
      <c r="AI53" s="702" t="str">
        <f>IF(AI52="","",VLOOKUP(AI52,'【記載例】シフト記号表（勤務時間帯）'!$C$6:$K$35,9,FALSE))</f>
        <v/>
      </c>
      <c r="AJ53" s="702" t="str">
        <f>IF(AJ52="","",VLOOKUP(AJ52,'【記載例】シフト記号表（勤務時間帯）'!$C$6:$K$35,9,FALSE))</f>
        <v/>
      </c>
      <c r="AK53" s="702" t="str">
        <f>IF(AK52="","",VLOOKUP(AK52,'【記載例】シフト記号表（勤務時間帯）'!$C$6:$K$35,9,FALSE))</f>
        <v/>
      </c>
      <c r="AL53" s="702" t="str">
        <f>IF(AL52="","",VLOOKUP(AL52,'【記載例】シフト記号表（勤務時間帯）'!$C$6:$K$35,9,FALSE))</f>
        <v/>
      </c>
      <c r="AM53" s="707" t="str">
        <f>IF(AM52="","",VLOOKUP(AM52,'【記載例】シフト記号表（勤務時間帯）'!$C$6:$K$35,9,FALSE))</f>
        <v/>
      </c>
      <c r="AN53" s="697" t="str">
        <f>IF(AN52="","",VLOOKUP(AN52,'【記載例】シフト記号表（勤務時間帯）'!$C$6:$K$35,9,FALSE))</f>
        <v/>
      </c>
      <c r="AO53" s="702" t="str">
        <f>IF(AO52="","",VLOOKUP(AO52,'【記載例】シフト記号表（勤務時間帯）'!$C$6:$K$35,9,FALSE))</f>
        <v/>
      </c>
      <c r="AP53" s="702" t="str">
        <f>IF(AP52="","",VLOOKUP(AP52,'【記載例】シフト記号表（勤務時間帯）'!$C$6:$K$35,9,FALSE))</f>
        <v/>
      </c>
      <c r="AQ53" s="702" t="str">
        <f>IF(AQ52="","",VLOOKUP(AQ52,'【記載例】シフト記号表（勤務時間帯）'!$C$6:$K$35,9,FALSE))</f>
        <v/>
      </c>
      <c r="AR53" s="702" t="str">
        <f>IF(AR52="","",VLOOKUP(AR52,'【記載例】シフト記号表（勤務時間帯）'!$C$6:$K$35,9,FALSE))</f>
        <v/>
      </c>
      <c r="AS53" s="702" t="str">
        <f>IF(AS52="","",VLOOKUP(AS52,'【記載例】シフト記号表（勤務時間帯）'!$C$6:$K$35,9,FALSE))</f>
        <v/>
      </c>
      <c r="AT53" s="707" t="str">
        <f>IF(AT52="","",VLOOKUP(AT52,'【記載例】シフト記号表（勤務時間帯）'!$C$6:$K$35,9,FALSE))</f>
        <v/>
      </c>
      <c r="AU53" s="697" t="str">
        <f>IF(AU52="","",VLOOKUP(AU52,'【記載例】シフト記号表（勤務時間帯）'!$C$6:$K$35,9,FALSE))</f>
        <v/>
      </c>
      <c r="AV53" s="702" t="str">
        <f>IF(AV52="","",VLOOKUP(AV52,'【記載例】シフト記号表（勤務時間帯）'!$C$6:$K$35,9,FALSE))</f>
        <v/>
      </c>
      <c r="AW53" s="702" t="str">
        <f>IF(AW52="","",VLOOKUP(AW52,'【記載例】シフト記号表（勤務時間帯）'!$C$6:$K$35,9,FALSE))</f>
        <v/>
      </c>
      <c r="AX53" s="720">
        <f>IF($BB$3="４週",SUM(S53:AT53),IF($BB$3="暦月",SUM(S53:AW53),""))</f>
        <v>0</v>
      </c>
      <c r="AY53" s="728"/>
      <c r="AZ53" s="735">
        <f>IF($BB$3="４週",AX53/4,IF($BB$3="暦月",'【記載例】療養通所'!AX53/('【記載例】療養通所'!$BB$8/7),""))</f>
        <v>0</v>
      </c>
      <c r="BA53" s="743"/>
      <c r="BB53" s="377"/>
      <c r="BC53" s="395"/>
      <c r="BD53" s="395"/>
      <c r="BE53" s="395"/>
      <c r="BF53" s="412"/>
    </row>
    <row r="54" spans="2:58" ht="20.25" customHeight="1">
      <c r="B54" s="639"/>
      <c r="C54" s="121"/>
      <c r="D54" s="139"/>
      <c r="E54" s="150"/>
      <c r="F54" s="154">
        <f>C52</f>
        <v>0</v>
      </c>
      <c r="G54" s="168"/>
      <c r="H54" s="179"/>
      <c r="I54" s="187"/>
      <c r="J54" s="187"/>
      <c r="K54" s="192"/>
      <c r="L54" s="200"/>
      <c r="M54" s="207"/>
      <c r="N54" s="207"/>
      <c r="O54" s="219"/>
      <c r="P54" s="674" t="s">
        <v>107</v>
      </c>
      <c r="Q54" s="683"/>
      <c r="R54" s="691"/>
      <c r="S54" s="698" t="str">
        <f>IF(S52="","",VLOOKUP(S52,'【記載例】シフト記号表（勤務時間帯）'!$C$6:$S$35,19,FALSE))</f>
        <v/>
      </c>
      <c r="T54" s="703" t="str">
        <f>IF(T52="","",VLOOKUP(T52,'【記載例】シフト記号表（勤務時間帯）'!$C$6:$S$35,19,FALSE))</f>
        <v/>
      </c>
      <c r="U54" s="703" t="str">
        <f>IF(U52="","",VLOOKUP(U52,'【記載例】シフト記号表（勤務時間帯）'!$C$6:$S$35,19,FALSE))</f>
        <v/>
      </c>
      <c r="V54" s="703" t="str">
        <f>IF(V52="","",VLOOKUP(V52,'【記載例】シフト記号表（勤務時間帯）'!$C$6:$S$35,19,FALSE))</f>
        <v/>
      </c>
      <c r="W54" s="703" t="str">
        <f>IF(W52="","",VLOOKUP(W52,'【記載例】シフト記号表（勤務時間帯）'!$C$6:$S$35,19,FALSE))</f>
        <v/>
      </c>
      <c r="X54" s="703" t="str">
        <f>IF(X52="","",VLOOKUP(X52,'【記載例】シフト記号表（勤務時間帯）'!$C$6:$S$35,19,FALSE))</f>
        <v/>
      </c>
      <c r="Y54" s="708" t="str">
        <f>IF(Y52="","",VLOOKUP(Y52,'【記載例】シフト記号表（勤務時間帯）'!$C$6:$S$35,19,FALSE))</f>
        <v/>
      </c>
      <c r="Z54" s="698" t="str">
        <f>IF(Z52="","",VLOOKUP(Z52,'【記載例】シフト記号表（勤務時間帯）'!$C$6:$S$35,19,FALSE))</f>
        <v/>
      </c>
      <c r="AA54" s="703" t="str">
        <f>IF(AA52="","",VLOOKUP(AA52,'【記載例】シフト記号表（勤務時間帯）'!$C$6:$S$35,19,FALSE))</f>
        <v/>
      </c>
      <c r="AB54" s="703" t="str">
        <f>IF(AB52="","",VLOOKUP(AB52,'【記載例】シフト記号表（勤務時間帯）'!$C$6:$S$35,19,FALSE))</f>
        <v/>
      </c>
      <c r="AC54" s="703" t="str">
        <f>IF(AC52="","",VLOOKUP(AC52,'【記載例】シフト記号表（勤務時間帯）'!$C$6:$S$35,19,FALSE))</f>
        <v/>
      </c>
      <c r="AD54" s="703" t="str">
        <f>IF(AD52="","",VLOOKUP(AD52,'【記載例】シフト記号表（勤務時間帯）'!$C$6:$S$35,19,FALSE))</f>
        <v/>
      </c>
      <c r="AE54" s="703" t="str">
        <f>IF(AE52="","",VLOOKUP(AE52,'【記載例】シフト記号表（勤務時間帯）'!$C$6:$S$35,19,FALSE))</f>
        <v/>
      </c>
      <c r="AF54" s="708" t="str">
        <f>IF(AF52="","",VLOOKUP(AF52,'【記載例】シフト記号表（勤務時間帯）'!$C$6:$S$35,19,FALSE))</f>
        <v/>
      </c>
      <c r="AG54" s="698" t="str">
        <f>IF(AG52="","",VLOOKUP(AG52,'【記載例】シフト記号表（勤務時間帯）'!$C$6:$S$35,19,FALSE))</f>
        <v/>
      </c>
      <c r="AH54" s="703" t="str">
        <f>IF(AH52="","",VLOOKUP(AH52,'【記載例】シフト記号表（勤務時間帯）'!$C$6:$S$35,19,FALSE))</f>
        <v/>
      </c>
      <c r="AI54" s="703" t="str">
        <f>IF(AI52="","",VLOOKUP(AI52,'【記載例】シフト記号表（勤務時間帯）'!$C$6:$S$35,19,FALSE))</f>
        <v/>
      </c>
      <c r="AJ54" s="703" t="str">
        <f>IF(AJ52="","",VLOOKUP(AJ52,'【記載例】シフト記号表（勤務時間帯）'!$C$6:$S$35,19,FALSE))</f>
        <v/>
      </c>
      <c r="AK54" s="703" t="str">
        <f>IF(AK52="","",VLOOKUP(AK52,'【記載例】シフト記号表（勤務時間帯）'!$C$6:$S$35,19,FALSE))</f>
        <v/>
      </c>
      <c r="AL54" s="703" t="str">
        <f>IF(AL52="","",VLOOKUP(AL52,'【記載例】シフト記号表（勤務時間帯）'!$C$6:$S$35,19,FALSE))</f>
        <v/>
      </c>
      <c r="AM54" s="708" t="str">
        <f>IF(AM52="","",VLOOKUP(AM52,'【記載例】シフト記号表（勤務時間帯）'!$C$6:$S$35,19,FALSE))</f>
        <v/>
      </c>
      <c r="AN54" s="698" t="str">
        <f>IF(AN52="","",VLOOKUP(AN52,'【記載例】シフト記号表（勤務時間帯）'!$C$6:$S$35,19,FALSE))</f>
        <v/>
      </c>
      <c r="AO54" s="703" t="str">
        <f>IF(AO52="","",VLOOKUP(AO52,'【記載例】シフト記号表（勤務時間帯）'!$C$6:$S$35,19,FALSE))</f>
        <v/>
      </c>
      <c r="AP54" s="703" t="str">
        <f>IF(AP52="","",VLOOKUP(AP52,'【記載例】シフト記号表（勤務時間帯）'!$C$6:$S$35,19,FALSE))</f>
        <v/>
      </c>
      <c r="AQ54" s="703" t="str">
        <f>IF(AQ52="","",VLOOKUP(AQ52,'【記載例】シフト記号表（勤務時間帯）'!$C$6:$S$35,19,FALSE))</f>
        <v/>
      </c>
      <c r="AR54" s="703" t="str">
        <f>IF(AR52="","",VLOOKUP(AR52,'【記載例】シフト記号表（勤務時間帯）'!$C$6:$S$35,19,FALSE))</f>
        <v/>
      </c>
      <c r="AS54" s="703" t="str">
        <f>IF(AS52="","",VLOOKUP(AS52,'【記載例】シフト記号表（勤務時間帯）'!$C$6:$S$35,19,FALSE))</f>
        <v/>
      </c>
      <c r="AT54" s="708" t="str">
        <f>IF(AT52="","",VLOOKUP(AT52,'【記載例】シフト記号表（勤務時間帯）'!$C$6:$S$35,19,FALSE))</f>
        <v/>
      </c>
      <c r="AU54" s="698" t="str">
        <f>IF(AU52="","",VLOOKUP(AU52,'【記載例】シフト記号表（勤務時間帯）'!$C$6:$S$35,19,FALSE))</f>
        <v/>
      </c>
      <c r="AV54" s="703" t="str">
        <f>IF(AV52="","",VLOOKUP(AV52,'【記載例】シフト記号表（勤務時間帯）'!$C$6:$S$35,19,FALSE))</f>
        <v/>
      </c>
      <c r="AW54" s="703" t="str">
        <f>IF(AW52="","",VLOOKUP(AW52,'【記載例】シフト記号表（勤務時間帯）'!$C$6:$S$35,19,FALSE))</f>
        <v/>
      </c>
      <c r="AX54" s="721">
        <f>IF($BB$3="４週",SUM(S54:AT54),IF($BB$3="暦月",SUM(S54:AW54),""))</f>
        <v>0</v>
      </c>
      <c r="AY54" s="729"/>
      <c r="AZ54" s="736">
        <f>IF($BB$3="４週",AX54/4,IF($BB$3="暦月",'【記載例】療養通所'!AX54/('【記載例】療養通所'!$BB$8/7),""))</f>
        <v>0</v>
      </c>
      <c r="BA54" s="744"/>
      <c r="BB54" s="378"/>
      <c r="BC54" s="396"/>
      <c r="BD54" s="396"/>
      <c r="BE54" s="396"/>
      <c r="BF54" s="413"/>
    </row>
    <row r="55" spans="2:58" ht="20.25" customHeight="1">
      <c r="B55" s="639">
        <f>B52+1</f>
        <v>12</v>
      </c>
      <c r="C55" s="119"/>
      <c r="D55" s="137"/>
      <c r="E55" s="148"/>
      <c r="F55" s="156"/>
      <c r="G55" s="156"/>
      <c r="H55" s="180"/>
      <c r="I55" s="187"/>
      <c r="J55" s="187"/>
      <c r="K55" s="192"/>
      <c r="L55" s="199"/>
      <c r="M55" s="206"/>
      <c r="N55" s="206"/>
      <c r="O55" s="218"/>
      <c r="P55" s="675" t="s">
        <v>105</v>
      </c>
      <c r="Q55" s="684"/>
      <c r="R55" s="692"/>
      <c r="S55" s="255"/>
      <c r="T55" s="267"/>
      <c r="U55" s="267"/>
      <c r="V55" s="267"/>
      <c r="W55" s="267"/>
      <c r="X55" s="267"/>
      <c r="Y55" s="279"/>
      <c r="Z55" s="255"/>
      <c r="AA55" s="267"/>
      <c r="AB55" s="267"/>
      <c r="AC55" s="267"/>
      <c r="AD55" s="267"/>
      <c r="AE55" s="267"/>
      <c r="AF55" s="279"/>
      <c r="AG55" s="255"/>
      <c r="AH55" s="267"/>
      <c r="AI55" s="267"/>
      <c r="AJ55" s="267"/>
      <c r="AK55" s="267"/>
      <c r="AL55" s="267"/>
      <c r="AM55" s="279"/>
      <c r="AN55" s="255"/>
      <c r="AO55" s="267"/>
      <c r="AP55" s="267"/>
      <c r="AQ55" s="267"/>
      <c r="AR55" s="267"/>
      <c r="AS55" s="267"/>
      <c r="AT55" s="279"/>
      <c r="AU55" s="255"/>
      <c r="AV55" s="267"/>
      <c r="AW55" s="267"/>
      <c r="AX55" s="722"/>
      <c r="AY55" s="730"/>
      <c r="AZ55" s="737"/>
      <c r="BA55" s="745"/>
      <c r="BB55" s="380"/>
      <c r="BC55" s="206"/>
      <c r="BD55" s="206"/>
      <c r="BE55" s="206"/>
      <c r="BF55" s="218"/>
    </row>
    <row r="56" spans="2:58" ht="20.25" customHeight="1">
      <c r="B56" s="639"/>
      <c r="C56" s="120"/>
      <c r="D56" s="138"/>
      <c r="E56" s="149"/>
      <c r="F56" s="154"/>
      <c r="G56" s="167"/>
      <c r="H56" s="179"/>
      <c r="I56" s="187"/>
      <c r="J56" s="187"/>
      <c r="K56" s="192"/>
      <c r="L56" s="198"/>
      <c r="M56" s="205"/>
      <c r="N56" s="205"/>
      <c r="O56" s="217"/>
      <c r="P56" s="673" t="s">
        <v>40</v>
      </c>
      <c r="Q56" s="682"/>
      <c r="R56" s="690"/>
      <c r="S56" s="697" t="str">
        <f>IF(S55="","",VLOOKUP(S55,'【記載例】シフト記号表（勤務時間帯）'!$C$6:$K$35,9,FALSE))</f>
        <v/>
      </c>
      <c r="T56" s="702" t="str">
        <f>IF(T55="","",VLOOKUP(T55,'【記載例】シフト記号表（勤務時間帯）'!$C$6:$K$35,9,FALSE))</f>
        <v/>
      </c>
      <c r="U56" s="702" t="str">
        <f>IF(U55="","",VLOOKUP(U55,'【記載例】シフト記号表（勤務時間帯）'!$C$6:$K$35,9,FALSE))</f>
        <v/>
      </c>
      <c r="V56" s="702" t="str">
        <f>IF(V55="","",VLOOKUP(V55,'【記載例】シフト記号表（勤務時間帯）'!$C$6:$K$35,9,FALSE))</f>
        <v/>
      </c>
      <c r="W56" s="702" t="str">
        <f>IF(W55="","",VLOOKUP(W55,'【記載例】シフト記号表（勤務時間帯）'!$C$6:$K$35,9,FALSE))</f>
        <v/>
      </c>
      <c r="X56" s="702" t="str">
        <f>IF(X55="","",VLOOKUP(X55,'【記載例】シフト記号表（勤務時間帯）'!$C$6:$K$35,9,FALSE))</f>
        <v/>
      </c>
      <c r="Y56" s="707" t="str">
        <f>IF(Y55="","",VLOOKUP(Y55,'【記載例】シフト記号表（勤務時間帯）'!$C$6:$K$35,9,FALSE))</f>
        <v/>
      </c>
      <c r="Z56" s="697" t="str">
        <f>IF(Z55="","",VLOOKUP(Z55,'【記載例】シフト記号表（勤務時間帯）'!$C$6:$K$35,9,FALSE))</f>
        <v/>
      </c>
      <c r="AA56" s="702" t="str">
        <f>IF(AA55="","",VLOOKUP(AA55,'【記載例】シフト記号表（勤務時間帯）'!$C$6:$K$35,9,FALSE))</f>
        <v/>
      </c>
      <c r="AB56" s="702" t="str">
        <f>IF(AB55="","",VLOOKUP(AB55,'【記載例】シフト記号表（勤務時間帯）'!$C$6:$K$35,9,FALSE))</f>
        <v/>
      </c>
      <c r="AC56" s="702" t="str">
        <f>IF(AC55="","",VLOOKUP(AC55,'【記載例】シフト記号表（勤務時間帯）'!$C$6:$K$35,9,FALSE))</f>
        <v/>
      </c>
      <c r="AD56" s="702" t="str">
        <f>IF(AD55="","",VLOOKUP(AD55,'【記載例】シフト記号表（勤務時間帯）'!$C$6:$K$35,9,FALSE))</f>
        <v/>
      </c>
      <c r="AE56" s="702" t="str">
        <f>IF(AE55="","",VLOOKUP(AE55,'【記載例】シフト記号表（勤務時間帯）'!$C$6:$K$35,9,FALSE))</f>
        <v/>
      </c>
      <c r="AF56" s="707" t="str">
        <f>IF(AF55="","",VLOOKUP(AF55,'【記載例】シフト記号表（勤務時間帯）'!$C$6:$K$35,9,FALSE))</f>
        <v/>
      </c>
      <c r="AG56" s="697" t="str">
        <f>IF(AG55="","",VLOOKUP(AG55,'【記載例】シフト記号表（勤務時間帯）'!$C$6:$K$35,9,FALSE))</f>
        <v/>
      </c>
      <c r="AH56" s="702" t="str">
        <f>IF(AH55="","",VLOOKUP(AH55,'【記載例】シフト記号表（勤務時間帯）'!$C$6:$K$35,9,FALSE))</f>
        <v/>
      </c>
      <c r="AI56" s="702" t="str">
        <f>IF(AI55="","",VLOOKUP(AI55,'【記載例】シフト記号表（勤務時間帯）'!$C$6:$K$35,9,FALSE))</f>
        <v/>
      </c>
      <c r="AJ56" s="702" t="str">
        <f>IF(AJ55="","",VLOOKUP(AJ55,'【記載例】シフト記号表（勤務時間帯）'!$C$6:$K$35,9,FALSE))</f>
        <v/>
      </c>
      <c r="AK56" s="702" t="str">
        <f>IF(AK55="","",VLOOKUP(AK55,'【記載例】シフト記号表（勤務時間帯）'!$C$6:$K$35,9,FALSE))</f>
        <v/>
      </c>
      <c r="AL56" s="702" t="str">
        <f>IF(AL55="","",VLOOKUP(AL55,'【記載例】シフト記号表（勤務時間帯）'!$C$6:$K$35,9,FALSE))</f>
        <v/>
      </c>
      <c r="AM56" s="707" t="str">
        <f>IF(AM55="","",VLOOKUP(AM55,'【記載例】シフト記号表（勤務時間帯）'!$C$6:$K$35,9,FALSE))</f>
        <v/>
      </c>
      <c r="AN56" s="697" t="str">
        <f>IF(AN55="","",VLOOKUP(AN55,'【記載例】シフト記号表（勤務時間帯）'!$C$6:$K$35,9,FALSE))</f>
        <v/>
      </c>
      <c r="AO56" s="702" t="str">
        <f>IF(AO55="","",VLOOKUP(AO55,'【記載例】シフト記号表（勤務時間帯）'!$C$6:$K$35,9,FALSE))</f>
        <v/>
      </c>
      <c r="AP56" s="702" t="str">
        <f>IF(AP55="","",VLOOKUP(AP55,'【記載例】シフト記号表（勤務時間帯）'!$C$6:$K$35,9,FALSE))</f>
        <v/>
      </c>
      <c r="AQ56" s="702" t="str">
        <f>IF(AQ55="","",VLOOKUP(AQ55,'【記載例】シフト記号表（勤務時間帯）'!$C$6:$K$35,9,FALSE))</f>
        <v/>
      </c>
      <c r="AR56" s="702" t="str">
        <f>IF(AR55="","",VLOOKUP(AR55,'【記載例】シフト記号表（勤務時間帯）'!$C$6:$K$35,9,FALSE))</f>
        <v/>
      </c>
      <c r="AS56" s="702" t="str">
        <f>IF(AS55="","",VLOOKUP(AS55,'【記載例】シフト記号表（勤務時間帯）'!$C$6:$K$35,9,FALSE))</f>
        <v/>
      </c>
      <c r="AT56" s="707" t="str">
        <f>IF(AT55="","",VLOOKUP(AT55,'【記載例】シフト記号表（勤務時間帯）'!$C$6:$K$35,9,FALSE))</f>
        <v/>
      </c>
      <c r="AU56" s="697" t="str">
        <f>IF(AU55="","",VLOOKUP(AU55,'【記載例】シフト記号表（勤務時間帯）'!$C$6:$K$35,9,FALSE))</f>
        <v/>
      </c>
      <c r="AV56" s="702" t="str">
        <f>IF(AV55="","",VLOOKUP(AV55,'【記載例】シフト記号表（勤務時間帯）'!$C$6:$K$35,9,FALSE))</f>
        <v/>
      </c>
      <c r="AW56" s="702" t="str">
        <f>IF(AW55="","",VLOOKUP(AW55,'【記載例】シフト記号表（勤務時間帯）'!$C$6:$K$35,9,FALSE))</f>
        <v/>
      </c>
      <c r="AX56" s="720">
        <f>IF($BB$3="４週",SUM(S56:AT56),IF($BB$3="暦月",SUM(S56:AW56),""))</f>
        <v>0</v>
      </c>
      <c r="AY56" s="728"/>
      <c r="AZ56" s="735">
        <f>IF($BB$3="４週",AX56/4,IF($BB$3="暦月",'【記載例】療養通所'!AX56/('【記載例】療養通所'!$BB$8/7),""))</f>
        <v>0</v>
      </c>
      <c r="BA56" s="743"/>
      <c r="BB56" s="381"/>
      <c r="BC56" s="205"/>
      <c r="BD56" s="205"/>
      <c r="BE56" s="205"/>
      <c r="BF56" s="217"/>
    </row>
    <row r="57" spans="2:58" ht="20.25" customHeight="1">
      <c r="B57" s="639"/>
      <c r="C57" s="121"/>
      <c r="D57" s="139"/>
      <c r="E57" s="150"/>
      <c r="F57" s="154">
        <f>C55</f>
        <v>0</v>
      </c>
      <c r="G57" s="168"/>
      <c r="H57" s="179"/>
      <c r="I57" s="187"/>
      <c r="J57" s="187"/>
      <c r="K57" s="192"/>
      <c r="L57" s="200"/>
      <c r="M57" s="207"/>
      <c r="N57" s="207"/>
      <c r="O57" s="219"/>
      <c r="P57" s="674" t="s">
        <v>107</v>
      </c>
      <c r="Q57" s="683"/>
      <c r="R57" s="691"/>
      <c r="S57" s="698" t="str">
        <f>IF(S55="","",VLOOKUP(S55,'【記載例】シフト記号表（勤務時間帯）'!$C$6:$S$35,19,FALSE))</f>
        <v/>
      </c>
      <c r="T57" s="703" t="str">
        <f>IF(T55="","",VLOOKUP(T55,'【記載例】シフト記号表（勤務時間帯）'!$C$6:$S$35,19,FALSE))</f>
        <v/>
      </c>
      <c r="U57" s="703" t="str">
        <f>IF(U55="","",VLOOKUP(U55,'【記載例】シフト記号表（勤務時間帯）'!$C$6:$S$35,19,FALSE))</f>
        <v/>
      </c>
      <c r="V57" s="703" t="str">
        <f>IF(V55="","",VLOOKUP(V55,'【記載例】シフト記号表（勤務時間帯）'!$C$6:$S$35,19,FALSE))</f>
        <v/>
      </c>
      <c r="W57" s="703" t="str">
        <f>IF(W55="","",VLOOKUP(W55,'【記載例】シフト記号表（勤務時間帯）'!$C$6:$S$35,19,FALSE))</f>
        <v/>
      </c>
      <c r="X57" s="703" t="str">
        <f>IF(X55="","",VLOOKUP(X55,'【記載例】シフト記号表（勤務時間帯）'!$C$6:$S$35,19,FALSE))</f>
        <v/>
      </c>
      <c r="Y57" s="708" t="str">
        <f>IF(Y55="","",VLOOKUP(Y55,'【記載例】シフト記号表（勤務時間帯）'!$C$6:$S$35,19,FALSE))</f>
        <v/>
      </c>
      <c r="Z57" s="698" t="str">
        <f>IF(Z55="","",VLOOKUP(Z55,'【記載例】シフト記号表（勤務時間帯）'!$C$6:$S$35,19,FALSE))</f>
        <v/>
      </c>
      <c r="AA57" s="703" t="str">
        <f>IF(AA55="","",VLOOKUP(AA55,'【記載例】シフト記号表（勤務時間帯）'!$C$6:$S$35,19,FALSE))</f>
        <v/>
      </c>
      <c r="AB57" s="703" t="str">
        <f>IF(AB55="","",VLOOKUP(AB55,'【記載例】シフト記号表（勤務時間帯）'!$C$6:$S$35,19,FALSE))</f>
        <v/>
      </c>
      <c r="AC57" s="703" t="str">
        <f>IF(AC55="","",VLOOKUP(AC55,'【記載例】シフト記号表（勤務時間帯）'!$C$6:$S$35,19,FALSE))</f>
        <v/>
      </c>
      <c r="AD57" s="703" t="str">
        <f>IF(AD55="","",VLOOKUP(AD55,'【記載例】シフト記号表（勤務時間帯）'!$C$6:$S$35,19,FALSE))</f>
        <v/>
      </c>
      <c r="AE57" s="703" t="str">
        <f>IF(AE55="","",VLOOKUP(AE55,'【記載例】シフト記号表（勤務時間帯）'!$C$6:$S$35,19,FALSE))</f>
        <v/>
      </c>
      <c r="AF57" s="708" t="str">
        <f>IF(AF55="","",VLOOKUP(AF55,'【記載例】シフト記号表（勤務時間帯）'!$C$6:$S$35,19,FALSE))</f>
        <v/>
      </c>
      <c r="AG57" s="698" t="str">
        <f>IF(AG55="","",VLOOKUP(AG55,'【記載例】シフト記号表（勤務時間帯）'!$C$6:$S$35,19,FALSE))</f>
        <v/>
      </c>
      <c r="AH57" s="703" t="str">
        <f>IF(AH55="","",VLOOKUP(AH55,'【記載例】シフト記号表（勤務時間帯）'!$C$6:$S$35,19,FALSE))</f>
        <v/>
      </c>
      <c r="AI57" s="703" t="str">
        <f>IF(AI55="","",VLOOKUP(AI55,'【記載例】シフト記号表（勤務時間帯）'!$C$6:$S$35,19,FALSE))</f>
        <v/>
      </c>
      <c r="AJ57" s="703" t="str">
        <f>IF(AJ55="","",VLOOKUP(AJ55,'【記載例】シフト記号表（勤務時間帯）'!$C$6:$S$35,19,FALSE))</f>
        <v/>
      </c>
      <c r="AK57" s="703" t="str">
        <f>IF(AK55="","",VLOOKUP(AK55,'【記載例】シフト記号表（勤務時間帯）'!$C$6:$S$35,19,FALSE))</f>
        <v/>
      </c>
      <c r="AL57" s="703" t="str">
        <f>IF(AL55="","",VLOOKUP(AL55,'【記載例】シフト記号表（勤務時間帯）'!$C$6:$S$35,19,FALSE))</f>
        <v/>
      </c>
      <c r="AM57" s="708" t="str">
        <f>IF(AM55="","",VLOOKUP(AM55,'【記載例】シフト記号表（勤務時間帯）'!$C$6:$S$35,19,FALSE))</f>
        <v/>
      </c>
      <c r="AN57" s="698" t="str">
        <f>IF(AN55="","",VLOOKUP(AN55,'【記載例】シフト記号表（勤務時間帯）'!$C$6:$S$35,19,FALSE))</f>
        <v/>
      </c>
      <c r="AO57" s="703" t="str">
        <f>IF(AO55="","",VLOOKUP(AO55,'【記載例】シフト記号表（勤務時間帯）'!$C$6:$S$35,19,FALSE))</f>
        <v/>
      </c>
      <c r="AP57" s="703" t="str">
        <f>IF(AP55="","",VLOOKUP(AP55,'【記載例】シフト記号表（勤務時間帯）'!$C$6:$S$35,19,FALSE))</f>
        <v/>
      </c>
      <c r="AQ57" s="703" t="str">
        <f>IF(AQ55="","",VLOOKUP(AQ55,'【記載例】シフト記号表（勤務時間帯）'!$C$6:$S$35,19,FALSE))</f>
        <v/>
      </c>
      <c r="AR57" s="703" t="str">
        <f>IF(AR55="","",VLOOKUP(AR55,'【記載例】シフト記号表（勤務時間帯）'!$C$6:$S$35,19,FALSE))</f>
        <v/>
      </c>
      <c r="AS57" s="703" t="str">
        <f>IF(AS55="","",VLOOKUP(AS55,'【記載例】シフト記号表（勤務時間帯）'!$C$6:$S$35,19,FALSE))</f>
        <v/>
      </c>
      <c r="AT57" s="708" t="str">
        <f>IF(AT55="","",VLOOKUP(AT55,'【記載例】シフト記号表（勤務時間帯）'!$C$6:$S$35,19,FALSE))</f>
        <v/>
      </c>
      <c r="AU57" s="698" t="str">
        <f>IF(AU55="","",VLOOKUP(AU55,'【記載例】シフト記号表（勤務時間帯）'!$C$6:$S$35,19,FALSE))</f>
        <v/>
      </c>
      <c r="AV57" s="703" t="str">
        <f>IF(AV55="","",VLOOKUP(AV55,'【記載例】シフト記号表（勤務時間帯）'!$C$6:$S$35,19,FALSE))</f>
        <v/>
      </c>
      <c r="AW57" s="703" t="str">
        <f>IF(AW55="","",VLOOKUP(AW55,'【記載例】シフト記号表（勤務時間帯）'!$C$6:$S$35,19,FALSE))</f>
        <v/>
      </c>
      <c r="AX57" s="721">
        <f>IF($BB$3="４週",SUM(S57:AT57),IF($BB$3="暦月",SUM(S57:AW57),""))</f>
        <v>0</v>
      </c>
      <c r="AY57" s="729"/>
      <c r="AZ57" s="736">
        <f>IF($BB$3="４週",AX57/4,IF($BB$3="暦月",'【記載例】療養通所'!AX57/('【記載例】療養通所'!$BB$8/7),""))</f>
        <v>0</v>
      </c>
      <c r="BA57" s="744"/>
      <c r="BB57" s="382"/>
      <c r="BC57" s="207"/>
      <c r="BD57" s="207"/>
      <c r="BE57" s="207"/>
      <c r="BF57" s="219"/>
    </row>
    <row r="58" spans="2:58" ht="20.25" customHeight="1">
      <c r="B58" s="639">
        <f>B55+1</f>
        <v>13</v>
      </c>
      <c r="C58" s="119"/>
      <c r="D58" s="137"/>
      <c r="E58" s="148"/>
      <c r="F58" s="156"/>
      <c r="G58" s="156"/>
      <c r="H58" s="180"/>
      <c r="I58" s="187"/>
      <c r="J58" s="187"/>
      <c r="K58" s="192"/>
      <c r="L58" s="199"/>
      <c r="M58" s="206"/>
      <c r="N58" s="206"/>
      <c r="O58" s="218"/>
      <c r="P58" s="675" t="s">
        <v>105</v>
      </c>
      <c r="Q58" s="684"/>
      <c r="R58" s="692"/>
      <c r="S58" s="255"/>
      <c r="T58" s="267"/>
      <c r="U58" s="267"/>
      <c r="V58" s="267"/>
      <c r="W58" s="267"/>
      <c r="X58" s="267"/>
      <c r="Y58" s="279"/>
      <c r="Z58" s="255"/>
      <c r="AA58" s="267"/>
      <c r="AB58" s="267"/>
      <c r="AC58" s="267"/>
      <c r="AD58" s="267"/>
      <c r="AE58" s="267"/>
      <c r="AF58" s="279"/>
      <c r="AG58" s="255"/>
      <c r="AH58" s="267"/>
      <c r="AI58" s="267"/>
      <c r="AJ58" s="267"/>
      <c r="AK58" s="267"/>
      <c r="AL58" s="267"/>
      <c r="AM58" s="279"/>
      <c r="AN58" s="255"/>
      <c r="AO58" s="267"/>
      <c r="AP58" s="267"/>
      <c r="AQ58" s="267"/>
      <c r="AR58" s="267"/>
      <c r="AS58" s="267"/>
      <c r="AT58" s="279"/>
      <c r="AU58" s="255"/>
      <c r="AV58" s="267"/>
      <c r="AW58" s="267"/>
      <c r="AX58" s="722"/>
      <c r="AY58" s="730"/>
      <c r="AZ58" s="737"/>
      <c r="BA58" s="745"/>
      <c r="BB58" s="380"/>
      <c r="BC58" s="206"/>
      <c r="BD58" s="206"/>
      <c r="BE58" s="206"/>
      <c r="BF58" s="218"/>
    </row>
    <row r="59" spans="2:58" ht="20.25" customHeight="1">
      <c r="B59" s="639"/>
      <c r="C59" s="120"/>
      <c r="D59" s="138"/>
      <c r="E59" s="149"/>
      <c r="F59" s="154"/>
      <c r="G59" s="167"/>
      <c r="H59" s="179"/>
      <c r="I59" s="187"/>
      <c r="J59" s="187"/>
      <c r="K59" s="192"/>
      <c r="L59" s="198"/>
      <c r="M59" s="205"/>
      <c r="N59" s="205"/>
      <c r="O59" s="217"/>
      <c r="P59" s="673" t="s">
        <v>40</v>
      </c>
      <c r="Q59" s="682"/>
      <c r="R59" s="690"/>
      <c r="S59" s="697" t="str">
        <f>IF(S58="","",VLOOKUP(S58,'【記載例】シフト記号表（勤務時間帯）'!$C$6:$K$35,9,FALSE))</f>
        <v/>
      </c>
      <c r="T59" s="702" t="str">
        <f>IF(T58="","",VLOOKUP(T58,'【記載例】シフト記号表（勤務時間帯）'!$C$6:$K$35,9,FALSE))</f>
        <v/>
      </c>
      <c r="U59" s="702" t="str">
        <f>IF(U58="","",VLOOKUP(U58,'【記載例】シフト記号表（勤務時間帯）'!$C$6:$K$35,9,FALSE))</f>
        <v/>
      </c>
      <c r="V59" s="702" t="str">
        <f>IF(V58="","",VLOOKUP(V58,'【記載例】シフト記号表（勤務時間帯）'!$C$6:$K$35,9,FALSE))</f>
        <v/>
      </c>
      <c r="W59" s="702" t="str">
        <f>IF(W58="","",VLOOKUP(W58,'【記載例】シフト記号表（勤務時間帯）'!$C$6:$K$35,9,FALSE))</f>
        <v/>
      </c>
      <c r="X59" s="702" t="str">
        <f>IF(X58="","",VLOOKUP(X58,'【記載例】シフト記号表（勤務時間帯）'!$C$6:$K$35,9,FALSE))</f>
        <v/>
      </c>
      <c r="Y59" s="707" t="str">
        <f>IF(Y58="","",VLOOKUP(Y58,'【記載例】シフト記号表（勤務時間帯）'!$C$6:$K$35,9,FALSE))</f>
        <v/>
      </c>
      <c r="Z59" s="697" t="str">
        <f>IF(Z58="","",VLOOKUP(Z58,'【記載例】シフト記号表（勤務時間帯）'!$C$6:$K$35,9,FALSE))</f>
        <v/>
      </c>
      <c r="AA59" s="702" t="str">
        <f>IF(AA58="","",VLOOKUP(AA58,'【記載例】シフト記号表（勤務時間帯）'!$C$6:$K$35,9,FALSE))</f>
        <v/>
      </c>
      <c r="AB59" s="702" t="str">
        <f>IF(AB58="","",VLOOKUP(AB58,'【記載例】シフト記号表（勤務時間帯）'!$C$6:$K$35,9,FALSE))</f>
        <v/>
      </c>
      <c r="AC59" s="702" t="str">
        <f>IF(AC58="","",VLOOKUP(AC58,'【記載例】シフト記号表（勤務時間帯）'!$C$6:$K$35,9,FALSE))</f>
        <v/>
      </c>
      <c r="AD59" s="702" t="str">
        <f>IF(AD58="","",VLOOKUP(AD58,'【記載例】シフト記号表（勤務時間帯）'!$C$6:$K$35,9,FALSE))</f>
        <v/>
      </c>
      <c r="AE59" s="702" t="str">
        <f>IF(AE58="","",VLOOKUP(AE58,'【記載例】シフト記号表（勤務時間帯）'!$C$6:$K$35,9,FALSE))</f>
        <v/>
      </c>
      <c r="AF59" s="707" t="str">
        <f>IF(AF58="","",VLOOKUP(AF58,'【記載例】シフト記号表（勤務時間帯）'!$C$6:$K$35,9,FALSE))</f>
        <v/>
      </c>
      <c r="AG59" s="697" t="str">
        <f>IF(AG58="","",VLOOKUP(AG58,'【記載例】シフト記号表（勤務時間帯）'!$C$6:$K$35,9,FALSE))</f>
        <v/>
      </c>
      <c r="AH59" s="702" t="str">
        <f>IF(AH58="","",VLOOKUP(AH58,'【記載例】シフト記号表（勤務時間帯）'!$C$6:$K$35,9,FALSE))</f>
        <v/>
      </c>
      <c r="AI59" s="702" t="str">
        <f>IF(AI58="","",VLOOKUP(AI58,'【記載例】シフト記号表（勤務時間帯）'!$C$6:$K$35,9,FALSE))</f>
        <v/>
      </c>
      <c r="AJ59" s="702" t="str">
        <f>IF(AJ58="","",VLOOKUP(AJ58,'【記載例】シフト記号表（勤務時間帯）'!$C$6:$K$35,9,FALSE))</f>
        <v/>
      </c>
      <c r="AK59" s="702" t="str">
        <f>IF(AK58="","",VLOOKUP(AK58,'【記載例】シフト記号表（勤務時間帯）'!$C$6:$K$35,9,FALSE))</f>
        <v/>
      </c>
      <c r="AL59" s="702" t="str">
        <f>IF(AL58="","",VLOOKUP(AL58,'【記載例】シフト記号表（勤務時間帯）'!$C$6:$K$35,9,FALSE))</f>
        <v/>
      </c>
      <c r="AM59" s="707" t="str">
        <f>IF(AM58="","",VLOOKUP(AM58,'【記載例】シフト記号表（勤務時間帯）'!$C$6:$K$35,9,FALSE))</f>
        <v/>
      </c>
      <c r="AN59" s="697" t="str">
        <f>IF(AN58="","",VLOOKUP(AN58,'【記載例】シフト記号表（勤務時間帯）'!$C$6:$K$35,9,FALSE))</f>
        <v/>
      </c>
      <c r="AO59" s="702" t="str">
        <f>IF(AO58="","",VLOOKUP(AO58,'【記載例】シフト記号表（勤務時間帯）'!$C$6:$K$35,9,FALSE))</f>
        <v/>
      </c>
      <c r="AP59" s="702" t="str">
        <f>IF(AP58="","",VLOOKUP(AP58,'【記載例】シフト記号表（勤務時間帯）'!$C$6:$K$35,9,FALSE))</f>
        <v/>
      </c>
      <c r="AQ59" s="702" t="str">
        <f>IF(AQ58="","",VLOOKUP(AQ58,'【記載例】シフト記号表（勤務時間帯）'!$C$6:$K$35,9,FALSE))</f>
        <v/>
      </c>
      <c r="AR59" s="702" t="str">
        <f>IF(AR58="","",VLOOKUP(AR58,'【記載例】シフト記号表（勤務時間帯）'!$C$6:$K$35,9,FALSE))</f>
        <v/>
      </c>
      <c r="AS59" s="702" t="str">
        <f>IF(AS58="","",VLOOKUP(AS58,'【記載例】シフト記号表（勤務時間帯）'!$C$6:$K$35,9,FALSE))</f>
        <v/>
      </c>
      <c r="AT59" s="707" t="str">
        <f>IF(AT58="","",VLOOKUP(AT58,'【記載例】シフト記号表（勤務時間帯）'!$C$6:$K$35,9,FALSE))</f>
        <v/>
      </c>
      <c r="AU59" s="697" t="str">
        <f>IF(AU58="","",VLOOKUP(AU58,'【記載例】シフト記号表（勤務時間帯）'!$C$6:$K$35,9,FALSE))</f>
        <v/>
      </c>
      <c r="AV59" s="702" t="str">
        <f>IF(AV58="","",VLOOKUP(AV58,'【記載例】シフト記号表（勤務時間帯）'!$C$6:$K$35,9,FALSE))</f>
        <v/>
      </c>
      <c r="AW59" s="702" t="str">
        <f>IF(AW58="","",VLOOKUP(AW58,'【記載例】シフト記号表（勤務時間帯）'!$C$6:$K$35,9,FALSE))</f>
        <v/>
      </c>
      <c r="AX59" s="720">
        <f>IF($BB$3="４週",SUM(S59:AT59),IF($BB$3="暦月",SUM(S59:AW59),""))</f>
        <v>0</v>
      </c>
      <c r="AY59" s="728"/>
      <c r="AZ59" s="735">
        <f>IF($BB$3="４週",AX59/4,IF($BB$3="暦月",'【記載例】療養通所'!AX59/('【記載例】療養通所'!$BB$8/7),""))</f>
        <v>0</v>
      </c>
      <c r="BA59" s="743"/>
      <c r="BB59" s="381"/>
      <c r="BC59" s="205"/>
      <c r="BD59" s="205"/>
      <c r="BE59" s="205"/>
      <c r="BF59" s="217"/>
    </row>
    <row r="60" spans="2:58" ht="20.25" customHeight="1">
      <c r="B60" s="640"/>
      <c r="C60" s="121"/>
      <c r="D60" s="139"/>
      <c r="E60" s="150"/>
      <c r="F60" s="157">
        <f>C58</f>
        <v>0</v>
      </c>
      <c r="G60" s="169"/>
      <c r="H60" s="181"/>
      <c r="I60" s="188"/>
      <c r="J60" s="188"/>
      <c r="K60" s="193"/>
      <c r="L60" s="201"/>
      <c r="M60" s="208"/>
      <c r="N60" s="208"/>
      <c r="O60" s="220"/>
      <c r="P60" s="676" t="s">
        <v>107</v>
      </c>
      <c r="Q60" s="685"/>
      <c r="R60" s="693"/>
      <c r="S60" s="698" t="str">
        <f>IF(S58="","",VLOOKUP(S58,'【記載例】シフト記号表（勤務時間帯）'!$C$6:$S$35,19,FALSE))</f>
        <v/>
      </c>
      <c r="T60" s="703" t="str">
        <f>IF(T58="","",VLOOKUP(T58,'【記載例】シフト記号表（勤務時間帯）'!$C$6:$S$35,19,FALSE))</f>
        <v/>
      </c>
      <c r="U60" s="703" t="str">
        <f>IF(U58="","",VLOOKUP(U58,'【記載例】シフト記号表（勤務時間帯）'!$C$6:$S$35,19,FALSE))</f>
        <v/>
      </c>
      <c r="V60" s="703" t="str">
        <f>IF(V58="","",VLOOKUP(V58,'【記載例】シフト記号表（勤務時間帯）'!$C$6:$S$35,19,FALSE))</f>
        <v/>
      </c>
      <c r="W60" s="703" t="str">
        <f>IF(W58="","",VLOOKUP(W58,'【記載例】シフト記号表（勤務時間帯）'!$C$6:$S$35,19,FALSE))</f>
        <v/>
      </c>
      <c r="X60" s="703" t="str">
        <f>IF(X58="","",VLOOKUP(X58,'【記載例】シフト記号表（勤務時間帯）'!$C$6:$S$35,19,FALSE))</f>
        <v/>
      </c>
      <c r="Y60" s="708" t="str">
        <f>IF(Y58="","",VLOOKUP(Y58,'【記載例】シフト記号表（勤務時間帯）'!$C$6:$S$35,19,FALSE))</f>
        <v/>
      </c>
      <c r="Z60" s="698" t="str">
        <f>IF(Z58="","",VLOOKUP(Z58,'【記載例】シフト記号表（勤務時間帯）'!$C$6:$S$35,19,FALSE))</f>
        <v/>
      </c>
      <c r="AA60" s="703" t="str">
        <f>IF(AA58="","",VLOOKUP(AA58,'【記載例】シフト記号表（勤務時間帯）'!$C$6:$S$35,19,FALSE))</f>
        <v/>
      </c>
      <c r="AB60" s="703" t="str">
        <f>IF(AB58="","",VLOOKUP(AB58,'【記載例】シフト記号表（勤務時間帯）'!$C$6:$S$35,19,FALSE))</f>
        <v/>
      </c>
      <c r="AC60" s="703" t="str">
        <f>IF(AC58="","",VLOOKUP(AC58,'【記載例】シフト記号表（勤務時間帯）'!$C$6:$S$35,19,FALSE))</f>
        <v/>
      </c>
      <c r="AD60" s="703" t="str">
        <f>IF(AD58="","",VLOOKUP(AD58,'【記載例】シフト記号表（勤務時間帯）'!$C$6:$S$35,19,FALSE))</f>
        <v/>
      </c>
      <c r="AE60" s="703" t="str">
        <f>IF(AE58="","",VLOOKUP(AE58,'【記載例】シフト記号表（勤務時間帯）'!$C$6:$S$35,19,FALSE))</f>
        <v/>
      </c>
      <c r="AF60" s="708" t="str">
        <f>IF(AF58="","",VLOOKUP(AF58,'【記載例】シフト記号表（勤務時間帯）'!$C$6:$S$35,19,FALSE))</f>
        <v/>
      </c>
      <c r="AG60" s="698" t="str">
        <f>IF(AG58="","",VLOOKUP(AG58,'【記載例】シフト記号表（勤務時間帯）'!$C$6:$S$35,19,FALSE))</f>
        <v/>
      </c>
      <c r="AH60" s="703" t="str">
        <f>IF(AH58="","",VLOOKUP(AH58,'【記載例】シフト記号表（勤務時間帯）'!$C$6:$S$35,19,FALSE))</f>
        <v/>
      </c>
      <c r="AI60" s="703" t="str">
        <f>IF(AI58="","",VLOOKUP(AI58,'【記載例】シフト記号表（勤務時間帯）'!$C$6:$S$35,19,FALSE))</f>
        <v/>
      </c>
      <c r="AJ60" s="703" t="str">
        <f>IF(AJ58="","",VLOOKUP(AJ58,'【記載例】シフト記号表（勤務時間帯）'!$C$6:$S$35,19,FALSE))</f>
        <v/>
      </c>
      <c r="AK60" s="703" t="str">
        <f>IF(AK58="","",VLOOKUP(AK58,'【記載例】シフト記号表（勤務時間帯）'!$C$6:$S$35,19,FALSE))</f>
        <v/>
      </c>
      <c r="AL60" s="703" t="str">
        <f>IF(AL58="","",VLOOKUP(AL58,'【記載例】シフト記号表（勤務時間帯）'!$C$6:$S$35,19,FALSE))</f>
        <v/>
      </c>
      <c r="AM60" s="708" t="str">
        <f>IF(AM58="","",VLOOKUP(AM58,'【記載例】シフト記号表（勤務時間帯）'!$C$6:$S$35,19,FALSE))</f>
        <v/>
      </c>
      <c r="AN60" s="698" t="str">
        <f>IF(AN58="","",VLOOKUP(AN58,'【記載例】シフト記号表（勤務時間帯）'!$C$6:$S$35,19,FALSE))</f>
        <v/>
      </c>
      <c r="AO60" s="703" t="str">
        <f>IF(AO58="","",VLOOKUP(AO58,'【記載例】シフト記号表（勤務時間帯）'!$C$6:$S$35,19,FALSE))</f>
        <v/>
      </c>
      <c r="AP60" s="703" t="str">
        <f>IF(AP58="","",VLOOKUP(AP58,'【記載例】シフト記号表（勤務時間帯）'!$C$6:$S$35,19,FALSE))</f>
        <v/>
      </c>
      <c r="AQ60" s="703" t="str">
        <f>IF(AQ58="","",VLOOKUP(AQ58,'【記載例】シフト記号表（勤務時間帯）'!$C$6:$S$35,19,FALSE))</f>
        <v/>
      </c>
      <c r="AR60" s="703" t="str">
        <f>IF(AR58="","",VLOOKUP(AR58,'【記載例】シフト記号表（勤務時間帯）'!$C$6:$S$35,19,FALSE))</f>
        <v/>
      </c>
      <c r="AS60" s="703" t="str">
        <f>IF(AS58="","",VLOOKUP(AS58,'【記載例】シフト記号表（勤務時間帯）'!$C$6:$S$35,19,FALSE))</f>
        <v/>
      </c>
      <c r="AT60" s="708" t="str">
        <f>IF(AT58="","",VLOOKUP(AT58,'【記載例】シフト記号表（勤務時間帯）'!$C$6:$S$35,19,FALSE))</f>
        <v/>
      </c>
      <c r="AU60" s="698" t="str">
        <f>IF(AU58="","",VLOOKUP(AU58,'【記載例】シフト記号表（勤務時間帯）'!$C$6:$S$35,19,FALSE))</f>
        <v/>
      </c>
      <c r="AV60" s="703" t="str">
        <f>IF(AV58="","",VLOOKUP(AV58,'【記載例】シフト記号表（勤務時間帯）'!$C$6:$S$35,19,FALSE))</f>
        <v/>
      </c>
      <c r="AW60" s="703" t="str">
        <f>IF(AW58="","",VLOOKUP(AW58,'【記載例】シフト記号表（勤務時間帯）'!$C$6:$S$35,19,FALSE))</f>
        <v/>
      </c>
      <c r="AX60" s="721">
        <f>IF($BB$3="４週",SUM(S60:AT60),IF($BB$3="暦月",SUM(S60:AW60),""))</f>
        <v>0</v>
      </c>
      <c r="AY60" s="729"/>
      <c r="AZ60" s="736">
        <f>IF($BB$3="４週",AX60/4,IF($BB$3="暦月",'【記載例】療養通所'!AX60/('【記載例】療養通所'!$BB$8/7),""))</f>
        <v>0</v>
      </c>
      <c r="BA60" s="744"/>
      <c r="BB60" s="383"/>
      <c r="BC60" s="208"/>
      <c r="BD60" s="208"/>
      <c r="BE60" s="208"/>
      <c r="BF60" s="220"/>
    </row>
    <row r="61" spans="2:58" s="634" customFormat="1" ht="6" customHeight="1">
      <c r="B61" s="641"/>
      <c r="C61" s="646"/>
      <c r="D61" s="646"/>
      <c r="E61" s="646"/>
      <c r="F61" s="655"/>
      <c r="G61" s="655"/>
      <c r="H61" s="663"/>
      <c r="I61" s="663"/>
      <c r="J61" s="663"/>
      <c r="K61" s="663"/>
      <c r="L61" s="655"/>
      <c r="M61" s="655"/>
      <c r="N61" s="655"/>
      <c r="O61" s="655"/>
      <c r="P61" s="677"/>
      <c r="Q61" s="677"/>
      <c r="R61" s="677"/>
      <c r="S61" s="663"/>
      <c r="T61" s="663"/>
      <c r="U61" s="663"/>
      <c r="V61" s="663"/>
      <c r="W61" s="663"/>
      <c r="X61" s="663"/>
      <c r="Y61" s="663"/>
      <c r="Z61" s="663"/>
      <c r="AA61" s="663"/>
      <c r="AB61" s="663"/>
      <c r="AC61" s="663"/>
      <c r="AD61" s="663"/>
      <c r="AE61" s="663"/>
      <c r="AF61" s="663"/>
      <c r="AG61" s="663"/>
      <c r="AH61" s="663"/>
      <c r="AI61" s="663"/>
      <c r="AJ61" s="663"/>
      <c r="AK61" s="663"/>
      <c r="AL61" s="663"/>
      <c r="AM61" s="663"/>
      <c r="AN61" s="663"/>
      <c r="AO61" s="663"/>
      <c r="AP61" s="663"/>
      <c r="AQ61" s="663"/>
      <c r="AR61" s="663"/>
      <c r="AS61" s="663"/>
      <c r="AT61" s="663"/>
      <c r="AU61" s="663"/>
      <c r="AV61" s="663"/>
      <c r="AW61" s="663"/>
      <c r="AX61" s="723"/>
      <c r="AY61" s="723"/>
      <c r="AZ61" s="723"/>
      <c r="BA61" s="723"/>
      <c r="BB61" s="655"/>
      <c r="BC61" s="655"/>
      <c r="BD61" s="655"/>
      <c r="BE61" s="655"/>
      <c r="BF61" s="768"/>
    </row>
    <row r="62" spans="2:58" ht="20.100000000000001" customHeight="1">
      <c r="B62" s="104"/>
      <c r="C62" s="123"/>
      <c r="D62" s="123"/>
      <c r="E62" s="123"/>
      <c r="F62" s="159"/>
      <c r="G62" s="170" t="s">
        <v>228</v>
      </c>
      <c r="H62" s="170"/>
      <c r="I62" s="170"/>
      <c r="J62" s="170"/>
      <c r="K62" s="194"/>
      <c r="L62" s="202"/>
      <c r="M62" s="209" t="s">
        <v>26</v>
      </c>
      <c r="N62" s="211"/>
      <c r="O62" s="211"/>
      <c r="P62" s="211"/>
      <c r="Q62" s="211"/>
      <c r="R62" s="246"/>
      <c r="S62" s="258">
        <f t="shared" ref="S62:AX63" si="1">IF(SUMIF($F$22:$F$60,$M62,S$22:S$60)=0,"",SUMIF($F$22:$F$60,$M62,S$22:S$60))</f>
        <v>18</v>
      </c>
      <c r="T62" s="270">
        <f t="shared" si="1"/>
        <v>18</v>
      </c>
      <c r="U62" s="270" t="str">
        <f t="shared" si="1"/>
        <v/>
      </c>
      <c r="V62" s="270" t="str">
        <f t="shared" si="1"/>
        <v/>
      </c>
      <c r="W62" s="270">
        <f t="shared" si="1"/>
        <v>18</v>
      </c>
      <c r="X62" s="270">
        <f t="shared" si="1"/>
        <v>18</v>
      </c>
      <c r="Y62" s="282">
        <f t="shared" si="1"/>
        <v>18</v>
      </c>
      <c r="Z62" s="258">
        <f t="shared" si="1"/>
        <v>18</v>
      </c>
      <c r="AA62" s="270">
        <f t="shared" si="1"/>
        <v>18</v>
      </c>
      <c r="AB62" s="270" t="str">
        <f t="shared" si="1"/>
        <v/>
      </c>
      <c r="AC62" s="270" t="str">
        <f t="shared" si="1"/>
        <v/>
      </c>
      <c r="AD62" s="270">
        <f t="shared" si="1"/>
        <v>18</v>
      </c>
      <c r="AE62" s="270">
        <f t="shared" si="1"/>
        <v>18</v>
      </c>
      <c r="AF62" s="282">
        <f t="shared" si="1"/>
        <v>18</v>
      </c>
      <c r="AG62" s="258">
        <f t="shared" si="1"/>
        <v>18</v>
      </c>
      <c r="AH62" s="270">
        <f t="shared" si="1"/>
        <v>18</v>
      </c>
      <c r="AI62" s="270" t="str">
        <f t="shared" si="1"/>
        <v/>
      </c>
      <c r="AJ62" s="270" t="str">
        <f t="shared" si="1"/>
        <v/>
      </c>
      <c r="AK62" s="270">
        <f t="shared" si="1"/>
        <v>18</v>
      </c>
      <c r="AL62" s="270">
        <f t="shared" si="1"/>
        <v>18</v>
      </c>
      <c r="AM62" s="282">
        <f t="shared" si="1"/>
        <v>18</v>
      </c>
      <c r="AN62" s="258">
        <f t="shared" si="1"/>
        <v>18</v>
      </c>
      <c r="AO62" s="270">
        <f t="shared" si="1"/>
        <v>18</v>
      </c>
      <c r="AP62" s="270" t="str">
        <f t="shared" si="1"/>
        <v/>
      </c>
      <c r="AQ62" s="270" t="str">
        <f t="shared" si="1"/>
        <v/>
      </c>
      <c r="AR62" s="270">
        <f t="shared" si="1"/>
        <v>18</v>
      </c>
      <c r="AS62" s="270">
        <f t="shared" si="1"/>
        <v>18</v>
      </c>
      <c r="AT62" s="282">
        <f t="shared" si="1"/>
        <v>18</v>
      </c>
      <c r="AU62" s="258" t="str">
        <f t="shared" si="1"/>
        <v/>
      </c>
      <c r="AV62" s="270" t="str">
        <f t="shared" si="1"/>
        <v/>
      </c>
      <c r="AW62" s="270" t="str">
        <f t="shared" si="1"/>
        <v/>
      </c>
      <c r="AX62" s="331">
        <f t="shared" si="1"/>
        <v>360</v>
      </c>
      <c r="AY62" s="343"/>
      <c r="AZ62" s="355">
        <f>IF(AX62="","",IF($BB$3="４週",AX62/4,IF($BB$3="暦月",AX62/($BB$8/7),"")))</f>
        <v>90</v>
      </c>
      <c r="BA62" s="365"/>
      <c r="BB62" s="750"/>
      <c r="BC62" s="757"/>
      <c r="BD62" s="757"/>
      <c r="BE62" s="757"/>
      <c r="BF62" s="769"/>
    </row>
    <row r="63" spans="2:58" ht="20.25" customHeight="1">
      <c r="B63" s="105"/>
      <c r="C63" s="124"/>
      <c r="D63" s="124"/>
      <c r="E63" s="124"/>
      <c r="F63" s="125"/>
      <c r="G63" s="171"/>
      <c r="H63" s="171"/>
      <c r="I63" s="171"/>
      <c r="J63" s="171"/>
      <c r="K63" s="195"/>
      <c r="L63" s="203"/>
      <c r="M63" s="210" t="s">
        <v>100</v>
      </c>
      <c r="N63" s="212"/>
      <c r="O63" s="212"/>
      <c r="P63" s="212"/>
      <c r="Q63" s="212"/>
      <c r="R63" s="247"/>
      <c r="S63" s="259">
        <f t="shared" si="1"/>
        <v>23.000000000000004</v>
      </c>
      <c r="T63" s="271">
        <f t="shared" si="1"/>
        <v>23.000000000000004</v>
      </c>
      <c r="U63" s="271" t="str">
        <f t="shared" si="1"/>
        <v/>
      </c>
      <c r="V63" s="271" t="str">
        <f t="shared" si="1"/>
        <v/>
      </c>
      <c r="W63" s="271">
        <f t="shared" si="1"/>
        <v>23.000000000000004</v>
      </c>
      <c r="X63" s="271">
        <f t="shared" si="1"/>
        <v>23.000000000000004</v>
      </c>
      <c r="Y63" s="283">
        <f t="shared" si="1"/>
        <v>23.000000000000004</v>
      </c>
      <c r="Z63" s="259">
        <f t="shared" si="1"/>
        <v>23.000000000000004</v>
      </c>
      <c r="AA63" s="271">
        <f t="shared" si="1"/>
        <v>23.000000000000004</v>
      </c>
      <c r="AB63" s="271" t="str">
        <f t="shared" si="1"/>
        <v/>
      </c>
      <c r="AC63" s="271" t="str">
        <f t="shared" si="1"/>
        <v/>
      </c>
      <c r="AD63" s="271">
        <f t="shared" si="1"/>
        <v>23.000000000000004</v>
      </c>
      <c r="AE63" s="271">
        <f t="shared" si="1"/>
        <v>23.000000000000004</v>
      </c>
      <c r="AF63" s="283">
        <f t="shared" si="1"/>
        <v>23.000000000000004</v>
      </c>
      <c r="AG63" s="259">
        <f t="shared" si="1"/>
        <v>23.000000000000004</v>
      </c>
      <c r="AH63" s="271">
        <f t="shared" si="1"/>
        <v>23.000000000000004</v>
      </c>
      <c r="AI63" s="271" t="str">
        <f t="shared" si="1"/>
        <v/>
      </c>
      <c r="AJ63" s="271" t="str">
        <f t="shared" si="1"/>
        <v/>
      </c>
      <c r="AK63" s="271">
        <f t="shared" si="1"/>
        <v>23.000000000000004</v>
      </c>
      <c r="AL63" s="271">
        <f t="shared" si="1"/>
        <v>23.000000000000004</v>
      </c>
      <c r="AM63" s="283">
        <f t="shared" si="1"/>
        <v>23.000000000000004</v>
      </c>
      <c r="AN63" s="259">
        <f t="shared" si="1"/>
        <v>23.000000000000004</v>
      </c>
      <c r="AO63" s="271">
        <f t="shared" si="1"/>
        <v>23.000000000000004</v>
      </c>
      <c r="AP63" s="271" t="str">
        <f t="shared" si="1"/>
        <v/>
      </c>
      <c r="AQ63" s="271" t="str">
        <f t="shared" si="1"/>
        <v/>
      </c>
      <c r="AR63" s="271">
        <f t="shared" si="1"/>
        <v>23.000000000000004</v>
      </c>
      <c r="AS63" s="271">
        <f t="shared" si="1"/>
        <v>23.000000000000004</v>
      </c>
      <c r="AT63" s="283">
        <f t="shared" si="1"/>
        <v>23.000000000000004</v>
      </c>
      <c r="AU63" s="259" t="str">
        <f t="shared" si="1"/>
        <v/>
      </c>
      <c r="AV63" s="271" t="str">
        <f t="shared" si="1"/>
        <v/>
      </c>
      <c r="AW63" s="271" t="str">
        <f t="shared" si="1"/>
        <v/>
      </c>
      <c r="AX63" s="332">
        <f t="shared" si="1"/>
        <v>460</v>
      </c>
      <c r="AY63" s="344"/>
      <c r="AZ63" s="356">
        <f>IF(AX63="","",IF($BB$3="４週",AX63/4,IF($BB$3="暦月",AX63/($BB$8/7),"")))</f>
        <v>115</v>
      </c>
      <c r="BA63" s="366"/>
      <c r="BB63" s="751"/>
      <c r="BC63" s="758"/>
      <c r="BD63" s="758"/>
      <c r="BE63" s="758"/>
      <c r="BF63" s="770"/>
    </row>
    <row r="64" spans="2:58" ht="20.25" customHeight="1">
      <c r="B64" s="106"/>
      <c r="C64" s="125"/>
      <c r="D64" s="125"/>
      <c r="E64" s="125"/>
      <c r="F64" s="125"/>
      <c r="G64" s="172" t="s">
        <v>8</v>
      </c>
      <c r="H64" s="172"/>
      <c r="I64" s="172"/>
      <c r="J64" s="172"/>
      <c r="K64" s="172"/>
      <c r="L64" s="172"/>
      <c r="M64" s="172"/>
      <c r="N64" s="172"/>
      <c r="O64" s="172"/>
      <c r="P64" s="172"/>
      <c r="Q64" s="172"/>
      <c r="R64" s="248"/>
      <c r="S64" s="260">
        <v>6</v>
      </c>
      <c r="T64" s="272">
        <v>6</v>
      </c>
      <c r="U64" s="272"/>
      <c r="V64" s="272"/>
      <c r="W64" s="272">
        <v>6</v>
      </c>
      <c r="X64" s="272">
        <v>6</v>
      </c>
      <c r="Y64" s="284">
        <v>6</v>
      </c>
      <c r="Z64" s="260">
        <v>6</v>
      </c>
      <c r="AA64" s="272">
        <v>6</v>
      </c>
      <c r="AB64" s="272"/>
      <c r="AC64" s="272"/>
      <c r="AD64" s="272">
        <v>6</v>
      </c>
      <c r="AE64" s="272">
        <v>6</v>
      </c>
      <c r="AF64" s="284">
        <v>6</v>
      </c>
      <c r="AG64" s="260">
        <v>6</v>
      </c>
      <c r="AH64" s="272">
        <v>6</v>
      </c>
      <c r="AI64" s="272"/>
      <c r="AJ64" s="272"/>
      <c r="AK64" s="272">
        <v>6</v>
      </c>
      <c r="AL64" s="272">
        <v>6</v>
      </c>
      <c r="AM64" s="284">
        <v>6</v>
      </c>
      <c r="AN64" s="260">
        <v>6</v>
      </c>
      <c r="AO64" s="272">
        <v>6</v>
      </c>
      <c r="AP64" s="272"/>
      <c r="AQ64" s="272"/>
      <c r="AR64" s="272">
        <v>6</v>
      </c>
      <c r="AS64" s="272">
        <v>6</v>
      </c>
      <c r="AT64" s="284">
        <v>6</v>
      </c>
      <c r="AU64" s="260"/>
      <c r="AV64" s="272"/>
      <c r="AW64" s="284"/>
      <c r="AX64" s="333"/>
      <c r="AY64" s="345"/>
      <c r="AZ64" s="345"/>
      <c r="BA64" s="367"/>
      <c r="BB64" s="751"/>
      <c r="BC64" s="758"/>
      <c r="BD64" s="758"/>
      <c r="BE64" s="758"/>
      <c r="BF64" s="770"/>
    </row>
    <row r="65" spans="1:73" ht="20.25" customHeight="1">
      <c r="B65" s="107"/>
      <c r="C65" s="126"/>
      <c r="D65" s="151" t="s">
        <v>247</v>
      </c>
      <c r="E65" s="151"/>
      <c r="F65" s="151"/>
      <c r="G65" s="151"/>
      <c r="H65" s="151"/>
      <c r="I65" s="151"/>
      <c r="J65" s="151"/>
      <c r="K65" s="151"/>
      <c r="L65" s="151"/>
      <c r="M65" s="151"/>
      <c r="N65" s="151"/>
      <c r="O65" s="151"/>
      <c r="P65" s="151"/>
      <c r="Q65" s="151"/>
      <c r="R65" s="249"/>
      <c r="S65" s="261">
        <f t="shared" ref="S65:AW65" si="2">IF(S64="","",S64/1.5)</f>
        <v>4</v>
      </c>
      <c r="T65" s="273">
        <f t="shared" si="2"/>
        <v>4</v>
      </c>
      <c r="U65" s="273" t="str">
        <f t="shared" si="2"/>
        <v/>
      </c>
      <c r="V65" s="273" t="str">
        <f t="shared" si="2"/>
        <v/>
      </c>
      <c r="W65" s="273">
        <f t="shared" si="2"/>
        <v>4</v>
      </c>
      <c r="X65" s="273">
        <f t="shared" si="2"/>
        <v>4</v>
      </c>
      <c r="Y65" s="285">
        <f t="shared" si="2"/>
        <v>4</v>
      </c>
      <c r="Z65" s="261">
        <f t="shared" si="2"/>
        <v>4</v>
      </c>
      <c r="AA65" s="273">
        <f t="shared" si="2"/>
        <v>4</v>
      </c>
      <c r="AB65" s="273" t="str">
        <f t="shared" si="2"/>
        <v/>
      </c>
      <c r="AC65" s="273" t="str">
        <f t="shared" si="2"/>
        <v/>
      </c>
      <c r="AD65" s="273">
        <f t="shared" si="2"/>
        <v>4</v>
      </c>
      <c r="AE65" s="273">
        <f t="shared" si="2"/>
        <v>4</v>
      </c>
      <c r="AF65" s="285">
        <f t="shared" si="2"/>
        <v>4</v>
      </c>
      <c r="AG65" s="261">
        <f t="shared" si="2"/>
        <v>4</v>
      </c>
      <c r="AH65" s="273">
        <f t="shared" si="2"/>
        <v>4</v>
      </c>
      <c r="AI65" s="273" t="str">
        <f t="shared" si="2"/>
        <v/>
      </c>
      <c r="AJ65" s="273" t="str">
        <f t="shared" si="2"/>
        <v/>
      </c>
      <c r="AK65" s="273">
        <f t="shared" si="2"/>
        <v>4</v>
      </c>
      <c r="AL65" s="273">
        <f t="shared" si="2"/>
        <v>4</v>
      </c>
      <c r="AM65" s="285">
        <f t="shared" si="2"/>
        <v>4</v>
      </c>
      <c r="AN65" s="261">
        <f t="shared" si="2"/>
        <v>4</v>
      </c>
      <c r="AO65" s="273">
        <f t="shared" si="2"/>
        <v>4</v>
      </c>
      <c r="AP65" s="273" t="str">
        <f t="shared" si="2"/>
        <v/>
      </c>
      <c r="AQ65" s="273" t="str">
        <f t="shared" si="2"/>
        <v/>
      </c>
      <c r="AR65" s="273">
        <f t="shared" si="2"/>
        <v>4</v>
      </c>
      <c r="AS65" s="273">
        <f t="shared" si="2"/>
        <v>4</v>
      </c>
      <c r="AT65" s="285">
        <f t="shared" si="2"/>
        <v>4</v>
      </c>
      <c r="AU65" s="261" t="str">
        <f t="shared" si="2"/>
        <v/>
      </c>
      <c r="AV65" s="273" t="str">
        <f t="shared" si="2"/>
        <v/>
      </c>
      <c r="AW65" s="285" t="str">
        <f t="shared" si="2"/>
        <v/>
      </c>
      <c r="AX65" s="334"/>
      <c r="AY65" s="346"/>
      <c r="AZ65" s="346"/>
      <c r="BA65" s="368"/>
      <c r="BB65" s="752"/>
      <c r="BC65" s="759"/>
      <c r="BD65" s="759"/>
      <c r="BE65" s="759"/>
      <c r="BF65" s="771"/>
    </row>
    <row r="66" spans="1:73" ht="13.5" customHeight="1">
      <c r="C66" s="647"/>
      <c r="D66" s="647"/>
      <c r="E66" s="647"/>
      <c r="F66" s="647"/>
      <c r="G66" s="659"/>
      <c r="H66" s="664"/>
      <c r="AF66" s="111"/>
    </row>
    <row r="67" spans="1:73" ht="11.45" customHeight="1">
      <c r="H67" s="665"/>
      <c r="I67" s="665"/>
      <c r="J67" s="665"/>
      <c r="K67" s="665"/>
      <c r="L67" s="665"/>
      <c r="M67" s="665"/>
      <c r="N67" s="665"/>
      <c r="O67" s="665"/>
      <c r="P67" s="665"/>
      <c r="Q67" s="665"/>
      <c r="R67" s="665"/>
      <c r="S67" s="665"/>
      <c r="T67" s="665"/>
      <c r="U67" s="665"/>
      <c r="V67" s="665"/>
      <c r="W67" s="665"/>
      <c r="X67" s="665"/>
      <c r="Y67" s="665"/>
      <c r="Z67" s="665"/>
      <c r="AA67" s="665"/>
      <c r="AB67" s="665"/>
      <c r="AC67" s="665"/>
      <c r="AD67" s="665"/>
      <c r="AE67" s="665"/>
      <c r="AF67" s="665"/>
      <c r="AG67" s="665"/>
      <c r="AH67" s="665"/>
      <c r="AI67" s="665"/>
      <c r="AJ67" s="665"/>
      <c r="AK67" s="665"/>
      <c r="AL67" s="665"/>
      <c r="AM67" s="665"/>
      <c r="AN67" s="665"/>
      <c r="AO67" s="665"/>
      <c r="AP67" s="665"/>
      <c r="AQ67" s="665"/>
      <c r="AR67" s="665"/>
      <c r="AS67" s="665"/>
      <c r="AT67" s="665"/>
      <c r="AU67" s="665"/>
      <c r="AV67" s="665"/>
      <c r="AW67" s="665"/>
      <c r="AX67" s="665"/>
      <c r="AY67" s="665"/>
      <c r="AZ67" s="665"/>
      <c r="BA67" s="665"/>
    </row>
    <row r="68" spans="1:73" ht="20.25" customHeight="1">
      <c r="A68" s="290"/>
      <c r="B68" s="290"/>
      <c r="G68" s="290"/>
      <c r="H68" s="290"/>
      <c r="I68" s="290"/>
      <c r="J68" s="290"/>
      <c r="K68" s="290"/>
      <c r="L68" s="290"/>
      <c r="M68" s="290"/>
      <c r="N68" s="290"/>
      <c r="O68" s="290"/>
      <c r="P68" s="290"/>
      <c r="Q68" s="290"/>
      <c r="R68" s="290"/>
      <c r="S68" s="290"/>
      <c r="T68" s="290"/>
      <c r="U68" s="290"/>
      <c r="V68" s="290"/>
      <c r="W68" s="290"/>
      <c r="X68" s="290"/>
      <c r="Y68" s="290"/>
      <c r="Z68" s="290"/>
      <c r="AA68" s="290"/>
      <c r="AB68" s="290"/>
      <c r="AC68" s="290"/>
      <c r="AD68" s="290"/>
      <c r="AE68" s="290"/>
      <c r="AF68" s="290"/>
      <c r="AG68" s="290"/>
      <c r="AH68" s="290"/>
      <c r="AI68" s="290"/>
      <c r="AJ68" s="290"/>
      <c r="AK68" s="290"/>
      <c r="AL68" s="290"/>
      <c r="AM68" s="290"/>
      <c r="AN68" s="290"/>
      <c r="AO68" s="290"/>
      <c r="AP68" s="290"/>
      <c r="AQ68" s="290"/>
      <c r="AR68" s="290"/>
      <c r="AS68" s="290"/>
      <c r="AT68" s="290"/>
      <c r="AU68" s="290"/>
      <c r="AV68" s="290"/>
      <c r="BN68" s="761"/>
      <c r="BO68" s="305"/>
      <c r="BP68" s="761"/>
      <c r="BQ68" s="761"/>
      <c r="BR68" s="761"/>
      <c r="BS68" s="772"/>
      <c r="BT68" s="773"/>
      <c r="BU68" s="773"/>
    </row>
    <row r="69" spans="1:73" ht="20.25" customHeight="1">
      <c r="C69" s="648"/>
      <c r="D69" s="648"/>
      <c r="E69" s="648"/>
      <c r="F69" s="648"/>
      <c r="G69" s="648"/>
      <c r="H69" s="111"/>
      <c r="I69" s="111"/>
    </row>
    <row r="70" spans="1:73" ht="20.25" customHeight="1">
      <c r="C70" s="648"/>
      <c r="D70" s="648"/>
      <c r="E70" s="648"/>
      <c r="F70" s="648"/>
      <c r="G70" s="648"/>
      <c r="H70" s="111"/>
      <c r="I70" s="111"/>
    </row>
    <row r="71" spans="1:73" ht="20.25" customHeight="1">
      <c r="C71" s="111"/>
      <c r="D71" s="111"/>
      <c r="E71" s="111"/>
      <c r="F71" s="111"/>
      <c r="G71" s="111"/>
    </row>
    <row r="72" spans="1:73" ht="20.25" customHeight="1">
      <c r="C72" s="111"/>
      <c r="D72" s="111"/>
      <c r="E72" s="111"/>
      <c r="F72" s="111"/>
      <c r="G72" s="111"/>
    </row>
    <row r="73" spans="1:73" ht="20.25" customHeight="1">
      <c r="C73" s="111"/>
      <c r="D73" s="111"/>
      <c r="E73" s="111"/>
      <c r="F73" s="111"/>
      <c r="G73" s="111"/>
    </row>
    <row r="74" spans="1:73" ht="20.25" customHeight="1">
      <c r="C74" s="111"/>
      <c r="D74" s="111"/>
      <c r="E74" s="111"/>
      <c r="F74" s="111"/>
      <c r="G74" s="111"/>
    </row>
  </sheetData>
  <sheetProtection sheet="1" insertColumns="0" deleteRows="0"/>
  <mergeCells count="237">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M62:R62"/>
    <mergeCell ref="AX62:AY62"/>
    <mergeCell ref="AZ62:BA62"/>
    <mergeCell ref="M63:R63"/>
    <mergeCell ref="AX63:AY63"/>
    <mergeCell ref="AZ63:BA63"/>
    <mergeCell ref="G64:R64"/>
    <mergeCell ref="D65:R65"/>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G62:K63"/>
    <mergeCell ref="BB62:BF65"/>
    <mergeCell ref="AX64:BA65"/>
  </mergeCells>
  <phoneticPr fontId="5" type="Hiragana"/>
  <conditionalFormatting sqref="S24 S62:BA65">
    <cfRule type="expression" dxfId="273" priority="385">
      <formula>INDIRECT(ADDRESS(ROW(),COLUMN()))=TRUNC(INDIRECT(ADDRESS(ROW(),COLUMN())))</formula>
    </cfRule>
  </conditionalFormatting>
  <conditionalFormatting sqref="S23">
    <cfRule type="expression" dxfId="272" priority="384">
      <formula>INDIRECT(ADDRESS(ROW(),COLUMN()))=TRUNC(INDIRECT(ADDRESS(ROW(),COLUMN())))</formula>
    </cfRule>
  </conditionalFormatting>
  <conditionalFormatting sqref="T24:Y24">
    <cfRule type="expression" dxfId="271" priority="383">
      <formula>INDIRECT(ADDRESS(ROW(),COLUMN()))=TRUNC(INDIRECT(ADDRESS(ROW(),COLUMN())))</formula>
    </cfRule>
  </conditionalFormatting>
  <conditionalFormatting sqref="T23:Y23">
    <cfRule type="expression" dxfId="270" priority="382">
      <formula>INDIRECT(ADDRESS(ROW(),COLUMN()))=TRUNC(INDIRECT(ADDRESS(ROW(),COLUMN())))</formula>
    </cfRule>
  </conditionalFormatting>
  <conditionalFormatting sqref="AG32">
    <cfRule type="expression" dxfId="269" priority="293">
      <formula>INDIRECT(ADDRESS(ROW(),COLUMN()))=TRUNC(INDIRECT(ADDRESS(ROW(),COLUMN())))</formula>
    </cfRule>
  </conditionalFormatting>
  <conditionalFormatting sqref="Z23">
    <cfRule type="expression" dxfId="268" priority="380">
      <formula>INDIRECT(ADDRESS(ROW(),COLUMN()))=TRUNC(INDIRECT(ADDRESS(ROW(),COLUMN())))</formula>
    </cfRule>
  </conditionalFormatting>
  <conditionalFormatting sqref="AH32:AM32">
    <cfRule type="expression" dxfId="267" priority="291">
      <formula>INDIRECT(ADDRESS(ROW(),COLUMN()))=TRUNC(INDIRECT(ADDRESS(ROW(),COLUMN())))</formula>
    </cfRule>
  </conditionalFormatting>
  <conditionalFormatting sqref="AA23:AF23">
    <cfRule type="expression" dxfId="266" priority="378">
      <formula>INDIRECT(ADDRESS(ROW(),COLUMN()))=TRUNC(INDIRECT(ADDRESS(ROW(),COLUMN())))</formula>
    </cfRule>
  </conditionalFormatting>
  <conditionalFormatting sqref="AG23">
    <cfRule type="expression" dxfId="265" priority="376">
      <formula>INDIRECT(ADDRESS(ROW(),COLUMN()))=TRUNC(INDIRECT(ADDRESS(ROW(),COLUMN())))</formula>
    </cfRule>
  </conditionalFormatting>
  <conditionalFormatting sqref="AN32">
    <cfRule type="expression" dxfId="264" priority="289">
      <formula>INDIRECT(ADDRESS(ROW(),COLUMN()))=TRUNC(INDIRECT(ADDRESS(ROW(),COLUMN())))</formula>
    </cfRule>
  </conditionalFormatting>
  <conditionalFormatting sqref="AH23:AM23">
    <cfRule type="expression" dxfId="263" priority="374">
      <formula>INDIRECT(ADDRESS(ROW(),COLUMN()))=TRUNC(INDIRECT(ADDRESS(ROW(),COLUMN())))</formula>
    </cfRule>
  </conditionalFormatting>
  <conditionalFormatting sqref="AN23">
    <cfRule type="expression" dxfId="262" priority="372">
      <formula>INDIRECT(ADDRESS(ROW(),COLUMN()))=TRUNC(INDIRECT(ADDRESS(ROW(),COLUMN())))</formula>
    </cfRule>
  </conditionalFormatting>
  <conditionalFormatting sqref="AO32:AT32">
    <cfRule type="expression" dxfId="261" priority="287">
      <formula>INDIRECT(ADDRESS(ROW(),COLUMN()))=TRUNC(INDIRECT(ADDRESS(ROW(),COLUMN())))</formula>
    </cfRule>
  </conditionalFormatting>
  <conditionalFormatting sqref="AO23:AT23">
    <cfRule type="expression" dxfId="260" priority="370">
      <formula>INDIRECT(ADDRESS(ROW(),COLUMN()))=TRUNC(INDIRECT(ADDRESS(ROW(),COLUMN())))</formula>
    </cfRule>
  </conditionalFormatting>
  <conditionalFormatting sqref="AU23">
    <cfRule type="expression" dxfId="259" priority="368">
      <formula>INDIRECT(ADDRESS(ROW(),COLUMN()))=TRUNC(INDIRECT(ADDRESS(ROW(),COLUMN())))</formula>
    </cfRule>
  </conditionalFormatting>
  <conditionalFormatting sqref="AU32">
    <cfRule type="expression" dxfId="258" priority="285">
      <formula>INDIRECT(ADDRESS(ROW(),COLUMN()))=TRUNC(INDIRECT(ADDRESS(ROW(),COLUMN())))</formula>
    </cfRule>
  </conditionalFormatting>
  <conditionalFormatting sqref="AV23:AW23">
    <cfRule type="expression" dxfId="257" priority="366">
      <formula>INDIRECT(ADDRESS(ROW(),COLUMN()))=TRUNC(INDIRECT(ADDRESS(ROW(),COLUMN())))</formula>
    </cfRule>
  </conditionalFormatting>
  <conditionalFormatting sqref="AX23:BA24">
    <cfRule type="expression" dxfId="256" priority="365">
      <formula>INDIRECT(ADDRESS(ROW(),COLUMN()))=TRUNC(INDIRECT(ADDRESS(ROW(),COLUMN())))</formula>
    </cfRule>
  </conditionalFormatting>
  <conditionalFormatting sqref="AU35">
    <cfRule type="expression" dxfId="255" priority="264">
      <formula>INDIRECT(ADDRESS(ROW(),COLUMN()))=TRUNC(INDIRECT(ADDRESS(ROW(),COLUMN())))</formula>
    </cfRule>
  </conditionalFormatting>
  <conditionalFormatting sqref="S26">
    <cfRule type="expression" dxfId="254" priority="343">
      <formula>INDIRECT(ADDRESS(ROW(),COLUMN()))=TRUNC(INDIRECT(ADDRESS(ROW(),COLUMN())))</formula>
    </cfRule>
  </conditionalFormatting>
  <conditionalFormatting sqref="AV35:AW35">
    <cfRule type="expression" dxfId="253" priority="262">
      <formula>INDIRECT(ADDRESS(ROW(),COLUMN()))=TRUNC(INDIRECT(ADDRESS(ROW(),COLUMN())))</formula>
    </cfRule>
  </conditionalFormatting>
  <conditionalFormatting sqref="T26:Y26">
    <cfRule type="expression" dxfId="252" priority="341">
      <formula>INDIRECT(ADDRESS(ROW(),COLUMN()))=TRUNC(INDIRECT(ADDRESS(ROW(),COLUMN())))</formula>
    </cfRule>
  </conditionalFormatting>
  <conditionalFormatting sqref="Z26">
    <cfRule type="expression" dxfId="251" priority="339">
      <formula>INDIRECT(ADDRESS(ROW(),COLUMN()))=TRUNC(INDIRECT(ADDRESS(ROW(),COLUMN())))</formula>
    </cfRule>
  </conditionalFormatting>
  <conditionalFormatting sqref="AA26:AF26">
    <cfRule type="expression" dxfId="250" priority="337">
      <formula>INDIRECT(ADDRESS(ROW(),COLUMN()))=TRUNC(INDIRECT(ADDRESS(ROW(),COLUMN())))</formula>
    </cfRule>
  </conditionalFormatting>
  <conditionalFormatting sqref="AG26">
    <cfRule type="expression" dxfId="249" priority="335">
      <formula>INDIRECT(ADDRESS(ROW(),COLUMN()))=TRUNC(INDIRECT(ADDRESS(ROW(),COLUMN())))</formula>
    </cfRule>
  </conditionalFormatting>
  <conditionalFormatting sqref="AH26:AM26">
    <cfRule type="expression" dxfId="248" priority="333">
      <formula>INDIRECT(ADDRESS(ROW(),COLUMN()))=TRUNC(INDIRECT(ADDRESS(ROW(),COLUMN())))</formula>
    </cfRule>
  </conditionalFormatting>
  <conditionalFormatting sqref="AN26">
    <cfRule type="expression" dxfId="247" priority="331">
      <formula>INDIRECT(ADDRESS(ROW(),COLUMN()))=TRUNC(INDIRECT(ADDRESS(ROW(),COLUMN())))</formula>
    </cfRule>
  </conditionalFormatting>
  <conditionalFormatting sqref="AO26:AT26">
    <cfRule type="expression" dxfId="246" priority="329">
      <formula>INDIRECT(ADDRESS(ROW(),COLUMN()))=TRUNC(INDIRECT(ADDRESS(ROW(),COLUMN())))</formula>
    </cfRule>
  </conditionalFormatting>
  <conditionalFormatting sqref="AU26">
    <cfRule type="expression" dxfId="245" priority="327">
      <formula>INDIRECT(ADDRESS(ROW(),COLUMN()))=TRUNC(INDIRECT(ADDRESS(ROW(),COLUMN())))</formula>
    </cfRule>
  </conditionalFormatting>
  <conditionalFormatting sqref="AV26:AW26">
    <cfRule type="expression" dxfId="244" priority="325">
      <formula>INDIRECT(ADDRESS(ROW(),COLUMN()))=TRUNC(INDIRECT(ADDRESS(ROW(),COLUMN())))</formula>
    </cfRule>
  </conditionalFormatting>
  <conditionalFormatting sqref="AX26:BA27">
    <cfRule type="expression" dxfId="243" priority="324">
      <formula>INDIRECT(ADDRESS(ROW(),COLUMN()))=TRUNC(INDIRECT(ADDRESS(ROW(),COLUMN())))</formula>
    </cfRule>
  </conditionalFormatting>
  <conditionalFormatting sqref="AA38:AF38">
    <cfRule type="expression" dxfId="242" priority="253">
      <formula>INDIRECT(ADDRESS(ROW(),COLUMN()))=TRUNC(INDIRECT(ADDRESS(ROW(),COLUMN())))</formula>
    </cfRule>
  </conditionalFormatting>
  <conditionalFormatting sqref="S29">
    <cfRule type="expression" dxfId="241" priority="322">
      <formula>INDIRECT(ADDRESS(ROW(),COLUMN()))=TRUNC(INDIRECT(ADDRESS(ROW(),COLUMN())))</formula>
    </cfRule>
  </conditionalFormatting>
  <conditionalFormatting sqref="AG38">
    <cfRule type="expression" dxfId="240" priority="251">
      <formula>INDIRECT(ADDRESS(ROW(),COLUMN()))=TRUNC(INDIRECT(ADDRESS(ROW(),COLUMN())))</formula>
    </cfRule>
  </conditionalFormatting>
  <conditionalFormatting sqref="T29:Y29">
    <cfRule type="expression" dxfId="239" priority="320">
      <formula>INDIRECT(ADDRESS(ROW(),COLUMN()))=TRUNC(INDIRECT(ADDRESS(ROW(),COLUMN())))</formula>
    </cfRule>
  </conditionalFormatting>
  <conditionalFormatting sqref="AH38:AM38">
    <cfRule type="expression" dxfId="238" priority="249">
      <formula>INDIRECT(ADDRESS(ROW(),COLUMN()))=TRUNC(INDIRECT(ADDRESS(ROW(),COLUMN())))</formula>
    </cfRule>
  </conditionalFormatting>
  <conditionalFormatting sqref="Z29">
    <cfRule type="expression" dxfId="237" priority="318">
      <formula>INDIRECT(ADDRESS(ROW(),COLUMN()))=TRUNC(INDIRECT(ADDRESS(ROW(),COLUMN())))</formula>
    </cfRule>
  </conditionalFormatting>
  <conditionalFormatting sqref="AN38">
    <cfRule type="expression" dxfId="236" priority="247">
      <formula>INDIRECT(ADDRESS(ROW(),COLUMN()))=TRUNC(INDIRECT(ADDRESS(ROW(),COLUMN())))</formula>
    </cfRule>
  </conditionalFormatting>
  <conditionalFormatting sqref="AA29:AF29">
    <cfRule type="expression" dxfId="235" priority="316">
      <formula>INDIRECT(ADDRESS(ROW(),COLUMN()))=TRUNC(INDIRECT(ADDRESS(ROW(),COLUMN())))</formula>
    </cfRule>
  </conditionalFormatting>
  <conditionalFormatting sqref="AO38:AT38">
    <cfRule type="expression" dxfId="234" priority="245">
      <formula>INDIRECT(ADDRESS(ROW(),COLUMN()))=TRUNC(INDIRECT(ADDRESS(ROW(),COLUMN())))</formula>
    </cfRule>
  </conditionalFormatting>
  <conditionalFormatting sqref="AG29">
    <cfRule type="expression" dxfId="233" priority="314">
      <formula>INDIRECT(ADDRESS(ROW(),COLUMN()))=TRUNC(INDIRECT(ADDRESS(ROW(),COLUMN())))</formula>
    </cfRule>
  </conditionalFormatting>
  <conditionalFormatting sqref="AU38">
    <cfRule type="expression" dxfId="232" priority="243">
      <formula>INDIRECT(ADDRESS(ROW(),COLUMN()))=TRUNC(INDIRECT(ADDRESS(ROW(),COLUMN())))</formula>
    </cfRule>
  </conditionalFormatting>
  <conditionalFormatting sqref="AH29:AM29">
    <cfRule type="expression" dxfId="231" priority="312">
      <formula>INDIRECT(ADDRESS(ROW(),COLUMN()))=TRUNC(INDIRECT(ADDRESS(ROW(),COLUMN())))</formula>
    </cfRule>
  </conditionalFormatting>
  <conditionalFormatting sqref="AV38:AW38">
    <cfRule type="expression" dxfId="230" priority="241">
      <formula>INDIRECT(ADDRESS(ROW(),COLUMN()))=TRUNC(INDIRECT(ADDRESS(ROW(),COLUMN())))</formula>
    </cfRule>
  </conditionalFormatting>
  <conditionalFormatting sqref="AN29">
    <cfRule type="expression" dxfId="229" priority="310">
      <formula>INDIRECT(ADDRESS(ROW(),COLUMN()))=TRUNC(INDIRECT(ADDRESS(ROW(),COLUMN())))</formula>
    </cfRule>
  </conditionalFormatting>
  <conditionalFormatting sqref="AO29:AT29">
    <cfRule type="expression" dxfId="228" priority="308">
      <formula>INDIRECT(ADDRESS(ROW(),COLUMN()))=TRUNC(INDIRECT(ADDRESS(ROW(),COLUMN())))</formula>
    </cfRule>
  </conditionalFormatting>
  <conditionalFormatting sqref="AU29">
    <cfRule type="expression" dxfId="227" priority="306">
      <formula>INDIRECT(ADDRESS(ROW(),COLUMN()))=TRUNC(INDIRECT(ADDRESS(ROW(),COLUMN())))</formula>
    </cfRule>
  </conditionalFormatting>
  <conditionalFormatting sqref="AV29:AW29">
    <cfRule type="expression" dxfId="226" priority="304">
      <formula>INDIRECT(ADDRESS(ROW(),COLUMN()))=TRUNC(INDIRECT(ADDRESS(ROW(),COLUMN())))</formula>
    </cfRule>
  </conditionalFormatting>
  <conditionalFormatting sqref="AX29:BA30">
    <cfRule type="expression" dxfId="225" priority="303">
      <formula>INDIRECT(ADDRESS(ROW(),COLUMN()))=TRUNC(INDIRECT(ADDRESS(ROW(),COLUMN())))</formula>
    </cfRule>
  </conditionalFormatting>
  <conditionalFormatting sqref="S32">
    <cfRule type="expression" dxfId="224" priority="301">
      <formula>INDIRECT(ADDRESS(ROW(),COLUMN()))=TRUNC(INDIRECT(ADDRESS(ROW(),COLUMN())))</formula>
    </cfRule>
  </conditionalFormatting>
  <conditionalFormatting sqref="AX38:BA39">
    <cfRule type="expression" dxfId="223" priority="240">
      <formula>INDIRECT(ADDRESS(ROW(),COLUMN()))=TRUNC(INDIRECT(ADDRESS(ROW(),COLUMN())))</formula>
    </cfRule>
  </conditionalFormatting>
  <conditionalFormatting sqref="T32:Y32">
    <cfRule type="expression" dxfId="222" priority="299">
      <formula>INDIRECT(ADDRESS(ROW(),COLUMN()))=TRUNC(INDIRECT(ADDRESS(ROW(),COLUMN())))</formula>
    </cfRule>
  </conditionalFormatting>
  <conditionalFormatting sqref="S41">
    <cfRule type="expression" dxfId="221" priority="238">
      <formula>INDIRECT(ADDRESS(ROW(),COLUMN()))=TRUNC(INDIRECT(ADDRESS(ROW(),COLUMN())))</formula>
    </cfRule>
  </conditionalFormatting>
  <conditionalFormatting sqref="Z32">
    <cfRule type="expression" dxfId="220" priority="297">
      <formula>INDIRECT(ADDRESS(ROW(),COLUMN()))=TRUNC(INDIRECT(ADDRESS(ROW(),COLUMN())))</formula>
    </cfRule>
  </conditionalFormatting>
  <conditionalFormatting sqref="T41:Y41">
    <cfRule type="expression" dxfId="219" priority="236">
      <formula>INDIRECT(ADDRESS(ROW(),COLUMN()))=TRUNC(INDIRECT(ADDRESS(ROW(),COLUMN())))</formula>
    </cfRule>
  </conditionalFormatting>
  <conditionalFormatting sqref="AA32:AF32">
    <cfRule type="expression" dxfId="218" priority="295">
      <formula>INDIRECT(ADDRESS(ROW(),COLUMN()))=TRUNC(INDIRECT(ADDRESS(ROW(),COLUMN())))</formula>
    </cfRule>
  </conditionalFormatting>
  <conditionalFormatting sqref="Z41">
    <cfRule type="expression" dxfId="217" priority="234">
      <formula>INDIRECT(ADDRESS(ROW(),COLUMN()))=TRUNC(INDIRECT(ADDRESS(ROW(),COLUMN())))</formula>
    </cfRule>
  </conditionalFormatting>
  <conditionalFormatting sqref="AA41:AF41">
    <cfRule type="expression" dxfId="216" priority="232">
      <formula>INDIRECT(ADDRESS(ROW(),COLUMN()))=TRUNC(INDIRECT(ADDRESS(ROW(),COLUMN())))</formula>
    </cfRule>
  </conditionalFormatting>
  <conditionalFormatting sqref="AG41">
    <cfRule type="expression" dxfId="215" priority="230">
      <formula>INDIRECT(ADDRESS(ROW(),COLUMN()))=TRUNC(INDIRECT(ADDRESS(ROW(),COLUMN())))</formula>
    </cfRule>
  </conditionalFormatting>
  <conditionalFormatting sqref="AH41:AM41">
    <cfRule type="expression" dxfId="214" priority="228">
      <formula>INDIRECT(ADDRESS(ROW(),COLUMN()))=TRUNC(INDIRECT(ADDRESS(ROW(),COLUMN())))</formula>
    </cfRule>
  </conditionalFormatting>
  <conditionalFormatting sqref="AN41">
    <cfRule type="expression" dxfId="213" priority="226">
      <formula>INDIRECT(ADDRESS(ROW(),COLUMN()))=TRUNC(INDIRECT(ADDRESS(ROW(),COLUMN())))</formula>
    </cfRule>
  </conditionalFormatting>
  <conditionalFormatting sqref="AO41:AT41">
    <cfRule type="expression" dxfId="212" priority="224">
      <formula>INDIRECT(ADDRESS(ROW(),COLUMN()))=TRUNC(INDIRECT(ADDRESS(ROW(),COLUMN())))</formula>
    </cfRule>
  </conditionalFormatting>
  <conditionalFormatting sqref="AV32:AW32">
    <cfRule type="expression" dxfId="211" priority="283">
      <formula>INDIRECT(ADDRESS(ROW(),COLUMN()))=TRUNC(INDIRECT(ADDRESS(ROW(),COLUMN())))</formula>
    </cfRule>
  </conditionalFormatting>
  <conditionalFormatting sqref="AX32:BA33">
    <cfRule type="expression" dxfId="210" priority="282">
      <formula>INDIRECT(ADDRESS(ROW(),COLUMN()))=TRUNC(INDIRECT(ADDRESS(ROW(),COLUMN())))</formula>
    </cfRule>
  </conditionalFormatting>
  <conditionalFormatting sqref="S35">
    <cfRule type="expression" dxfId="209" priority="280">
      <formula>INDIRECT(ADDRESS(ROW(),COLUMN()))=TRUNC(INDIRECT(ADDRESS(ROW(),COLUMN())))</formula>
    </cfRule>
  </conditionalFormatting>
  <conditionalFormatting sqref="T35:Y35">
    <cfRule type="expression" dxfId="208" priority="278">
      <formula>INDIRECT(ADDRESS(ROW(),COLUMN()))=TRUNC(INDIRECT(ADDRESS(ROW(),COLUMN())))</formula>
    </cfRule>
  </conditionalFormatting>
  <conditionalFormatting sqref="Z35">
    <cfRule type="expression" dxfId="207" priority="276">
      <formula>INDIRECT(ADDRESS(ROW(),COLUMN()))=TRUNC(INDIRECT(ADDRESS(ROW(),COLUMN())))</formula>
    </cfRule>
  </conditionalFormatting>
  <conditionalFormatting sqref="AA35:AF35">
    <cfRule type="expression" dxfId="206" priority="274">
      <formula>INDIRECT(ADDRESS(ROW(),COLUMN()))=TRUNC(INDIRECT(ADDRESS(ROW(),COLUMN())))</formula>
    </cfRule>
  </conditionalFormatting>
  <conditionalFormatting sqref="AG35">
    <cfRule type="expression" dxfId="205" priority="272">
      <formula>INDIRECT(ADDRESS(ROW(),COLUMN()))=TRUNC(INDIRECT(ADDRESS(ROW(),COLUMN())))</formula>
    </cfRule>
  </conditionalFormatting>
  <conditionalFormatting sqref="AH35:AM35">
    <cfRule type="expression" dxfId="204" priority="270">
      <formula>INDIRECT(ADDRESS(ROW(),COLUMN()))=TRUNC(INDIRECT(ADDRESS(ROW(),COLUMN())))</formula>
    </cfRule>
  </conditionalFormatting>
  <conditionalFormatting sqref="AX41:BA42">
    <cfRule type="expression" dxfId="203" priority="219">
      <formula>INDIRECT(ADDRESS(ROW(),COLUMN()))=TRUNC(INDIRECT(ADDRESS(ROW(),COLUMN())))</formula>
    </cfRule>
  </conditionalFormatting>
  <conditionalFormatting sqref="AN35">
    <cfRule type="expression" dxfId="202" priority="268">
      <formula>INDIRECT(ADDRESS(ROW(),COLUMN()))=TRUNC(INDIRECT(ADDRESS(ROW(),COLUMN())))</formula>
    </cfRule>
  </conditionalFormatting>
  <conditionalFormatting sqref="S44">
    <cfRule type="expression" dxfId="201" priority="217">
      <formula>INDIRECT(ADDRESS(ROW(),COLUMN()))=TRUNC(INDIRECT(ADDRESS(ROW(),COLUMN())))</formula>
    </cfRule>
  </conditionalFormatting>
  <conditionalFormatting sqref="AO35:AT35">
    <cfRule type="expression" dxfId="200" priority="266">
      <formula>INDIRECT(ADDRESS(ROW(),COLUMN()))=TRUNC(INDIRECT(ADDRESS(ROW(),COLUMN())))</formula>
    </cfRule>
  </conditionalFormatting>
  <conditionalFormatting sqref="T44:Y44">
    <cfRule type="expression" dxfId="199" priority="215">
      <formula>INDIRECT(ADDRESS(ROW(),COLUMN()))=TRUNC(INDIRECT(ADDRESS(ROW(),COLUMN())))</formula>
    </cfRule>
  </conditionalFormatting>
  <conditionalFormatting sqref="Z44">
    <cfRule type="expression" dxfId="198" priority="213">
      <formula>INDIRECT(ADDRESS(ROW(),COLUMN()))=TRUNC(INDIRECT(ADDRESS(ROW(),COLUMN())))</formula>
    </cfRule>
  </conditionalFormatting>
  <conditionalFormatting sqref="AX35:BA36">
    <cfRule type="expression" dxfId="197" priority="261">
      <formula>INDIRECT(ADDRESS(ROW(),COLUMN()))=TRUNC(INDIRECT(ADDRESS(ROW(),COLUMN())))</formula>
    </cfRule>
  </conditionalFormatting>
  <conditionalFormatting sqref="AV41:AW41">
    <cfRule type="expression" dxfId="196" priority="220">
      <formula>INDIRECT(ADDRESS(ROW(),COLUMN()))=TRUNC(INDIRECT(ADDRESS(ROW(),COLUMN())))</formula>
    </cfRule>
  </conditionalFormatting>
  <conditionalFormatting sqref="S38">
    <cfRule type="expression" dxfId="195" priority="259">
      <formula>INDIRECT(ADDRESS(ROW(),COLUMN()))=TRUNC(INDIRECT(ADDRESS(ROW(),COLUMN())))</formula>
    </cfRule>
  </conditionalFormatting>
  <conditionalFormatting sqref="T38:Y38">
    <cfRule type="expression" dxfId="194" priority="257">
      <formula>INDIRECT(ADDRESS(ROW(),COLUMN()))=TRUNC(INDIRECT(ADDRESS(ROW(),COLUMN())))</formula>
    </cfRule>
  </conditionalFormatting>
  <conditionalFormatting sqref="Z38">
    <cfRule type="expression" dxfId="193" priority="255">
      <formula>INDIRECT(ADDRESS(ROW(),COLUMN()))=TRUNC(INDIRECT(ADDRESS(ROW(),COLUMN())))</formula>
    </cfRule>
  </conditionalFormatting>
  <conditionalFormatting sqref="AG44">
    <cfRule type="expression" dxfId="192" priority="209">
      <formula>INDIRECT(ADDRESS(ROW(),COLUMN()))=TRUNC(INDIRECT(ADDRESS(ROW(),COLUMN())))</formula>
    </cfRule>
  </conditionalFormatting>
  <conditionalFormatting sqref="AH44:AM44">
    <cfRule type="expression" dxfId="191" priority="207">
      <formula>INDIRECT(ADDRESS(ROW(),COLUMN()))=TRUNC(INDIRECT(ADDRESS(ROW(),COLUMN())))</formula>
    </cfRule>
  </conditionalFormatting>
  <conditionalFormatting sqref="AN44">
    <cfRule type="expression" dxfId="190" priority="205">
      <formula>INDIRECT(ADDRESS(ROW(),COLUMN()))=TRUNC(INDIRECT(ADDRESS(ROW(),COLUMN())))</formula>
    </cfRule>
  </conditionalFormatting>
  <conditionalFormatting sqref="AO44:AT44">
    <cfRule type="expression" dxfId="189" priority="203">
      <formula>INDIRECT(ADDRESS(ROW(),COLUMN()))=TRUNC(INDIRECT(ADDRESS(ROW(),COLUMN())))</formula>
    </cfRule>
  </conditionalFormatting>
  <conditionalFormatting sqref="AU44">
    <cfRule type="expression" dxfId="188" priority="201">
      <formula>INDIRECT(ADDRESS(ROW(),COLUMN()))=TRUNC(INDIRECT(ADDRESS(ROW(),COLUMN())))</formula>
    </cfRule>
  </conditionalFormatting>
  <conditionalFormatting sqref="AV44:AW44">
    <cfRule type="expression" dxfId="187" priority="199">
      <formula>INDIRECT(ADDRESS(ROW(),COLUMN()))=TRUNC(INDIRECT(ADDRESS(ROW(),COLUMN())))</formula>
    </cfRule>
  </conditionalFormatting>
  <conditionalFormatting sqref="AU41">
    <cfRule type="expression" dxfId="186" priority="222">
      <formula>INDIRECT(ADDRESS(ROW(),COLUMN()))=TRUNC(INDIRECT(ADDRESS(ROW(),COLUMN())))</formula>
    </cfRule>
  </conditionalFormatting>
  <conditionalFormatting sqref="AX44:BA45">
    <cfRule type="expression" dxfId="185" priority="198">
      <formula>INDIRECT(ADDRESS(ROW(),COLUMN()))=TRUNC(INDIRECT(ADDRESS(ROW(),COLUMN())))</formula>
    </cfRule>
  </conditionalFormatting>
  <conditionalFormatting sqref="S47">
    <cfRule type="expression" dxfId="184" priority="196">
      <formula>INDIRECT(ADDRESS(ROW(),COLUMN()))=TRUNC(INDIRECT(ADDRESS(ROW(),COLUMN())))</formula>
    </cfRule>
  </conditionalFormatting>
  <conditionalFormatting sqref="T47:Y47">
    <cfRule type="expression" dxfId="183" priority="194">
      <formula>INDIRECT(ADDRESS(ROW(),COLUMN()))=TRUNC(INDIRECT(ADDRESS(ROW(),COLUMN())))</formula>
    </cfRule>
  </conditionalFormatting>
  <conditionalFormatting sqref="Z47">
    <cfRule type="expression" dxfId="182" priority="192">
      <formula>INDIRECT(ADDRESS(ROW(),COLUMN()))=TRUNC(INDIRECT(ADDRESS(ROW(),COLUMN())))</formula>
    </cfRule>
  </conditionalFormatting>
  <conditionalFormatting sqref="AA44:AF44">
    <cfRule type="expression" dxfId="181" priority="211">
      <formula>INDIRECT(ADDRESS(ROW(),COLUMN()))=TRUNC(INDIRECT(ADDRESS(ROW(),COLUMN())))</formula>
    </cfRule>
  </conditionalFormatting>
  <conditionalFormatting sqref="AA47:AF47">
    <cfRule type="expression" dxfId="180" priority="190">
      <formula>INDIRECT(ADDRESS(ROW(),COLUMN()))=TRUNC(INDIRECT(ADDRESS(ROW(),COLUMN())))</formula>
    </cfRule>
  </conditionalFormatting>
  <conditionalFormatting sqref="AG47">
    <cfRule type="expression" dxfId="179" priority="188">
      <formula>INDIRECT(ADDRESS(ROW(),COLUMN()))=TRUNC(INDIRECT(ADDRESS(ROW(),COLUMN())))</formula>
    </cfRule>
  </conditionalFormatting>
  <conditionalFormatting sqref="AH47:AM47">
    <cfRule type="expression" dxfId="178" priority="186">
      <formula>INDIRECT(ADDRESS(ROW(),COLUMN()))=TRUNC(INDIRECT(ADDRESS(ROW(),COLUMN())))</formula>
    </cfRule>
  </conditionalFormatting>
  <conditionalFormatting sqref="AN47">
    <cfRule type="expression" dxfId="177" priority="184">
      <formula>INDIRECT(ADDRESS(ROW(),COLUMN()))=TRUNC(INDIRECT(ADDRESS(ROW(),COLUMN())))</formula>
    </cfRule>
  </conditionalFormatting>
  <conditionalFormatting sqref="AO47:AT47">
    <cfRule type="expression" dxfId="176" priority="182">
      <formula>INDIRECT(ADDRESS(ROW(),COLUMN()))=TRUNC(INDIRECT(ADDRESS(ROW(),COLUMN())))</formula>
    </cfRule>
  </conditionalFormatting>
  <conditionalFormatting sqref="AU47">
    <cfRule type="expression" dxfId="175" priority="180">
      <formula>INDIRECT(ADDRESS(ROW(),COLUMN()))=TRUNC(INDIRECT(ADDRESS(ROW(),COLUMN())))</formula>
    </cfRule>
  </conditionalFormatting>
  <conditionalFormatting sqref="AX47:BA48">
    <cfRule type="expression" dxfId="174" priority="177">
      <formula>INDIRECT(ADDRESS(ROW(),COLUMN()))=TRUNC(INDIRECT(ADDRESS(ROW(),COLUMN())))</formula>
    </cfRule>
  </conditionalFormatting>
  <conditionalFormatting sqref="S50">
    <cfRule type="expression" dxfId="173" priority="175">
      <formula>INDIRECT(ADDRESS(ROW(),COLUMN()))=TRUNC(INDIRECT(ADDRESS(ROW(),COLUMN())))</formula>
    </cfRule>
  </conditionalFormatting>
  <conditionalFormatting sqref="T50:Y50">
    <cfRule type="expression" dxfId="172" priority="173">
      <formula>INDIRECT(ADDRESS(ROW(),COLUMN()))=TRUNC(INDIRECT(ADDRESS(ROW(),COLUMN())))</formula>
    </cfRule>
  </conditionalFormatting>
  <conditionalFormatting sqref="Z50">
    <cfRule type="expression" dxfId="171" priority="171">
      <formula>INDIRECT(ADDRESS(ROW(),COLUMN()))=TRUNC(INDIRECT(ADDRESS(ROW(),COLUMN())))</formula>
    </cfRule>
  </conditionalFormatting>
  <conditionalFormatting sqref="AA50:AF50">
    <cfRule type="expression" dxfId="170" priority="169">
      <formula>INDIRECT(ADDRESS(ROW(),COLUMN()))=TRUNC(INDIRECT(ADDRESS(ROW(),COLUMN())))</formula>
    </cfRule>
  </conditionalFormatting>
  <conditionalFormatting sqref="AV47:AW47">
    <cfRule type="expression" dxfId="169" priority="178">
      <formula>INDIRECT(ADDRESS(ROW(),COLUMN()))=TRUNC(INDIRECT(ADDRESS(ROW(),COLUMN())))</formula>
    </cfRule>
  </conditionalFormatting>
  <conditionalFormatting sqref="S51">
    <cfRule type="expression" dxfId="168" priority="176">
      <formula>INDIRECT(ADDRESS(ROW(),COLUMN()))=TRUNC(INDIRECT(ADDRESS(ROW(),COLUMN())))</formula>
    </cfRule>
  </conditionalFormatting>
  <conditionalFormatting sqref="T51:Y51">
    <cfRule type="expression" dxfId="167" priority="174">
      <formula>INDIRECT(ADDRESS(ROW(),COLUMN()))=TRUNC(INDIRECT(ADDRESS(ROW(),COLUMN())))</formula>
    </cfRule>
  </conditionalFormatting>
  <conditionalFormatting sqref="Z51">
    <cfRule type="expression" dxfId="166" priority="172">
      <formula>INDIRECT(ADDRESS(ROW(),COLUMN()))=TRUNC(INDIRECT(ADDRESS(ROW(),COLUMN())))</formula>
    </cfRule>
  </conditionalFormatting>
  <conditionalFormatting sqref="AA51:AF51">
    <cfRule type="expression" dxfId="165" priority="170">
      <formula>INDIRECT(ADDRESS(ROW(),COLUMN()))=TRUNC(INDIRECT(ADDRESS(ROW(),COLUMN())))</formula>
    </cfRule>
  </conditionalFormatting>
  <conditionalFormatting sqref="AG51">
    <cfRule type="expression" dxfId="164" priority="168">
      <formula>INDIRECT(ADDRESS(ROW(),COLUMN()))=TRUNC(INDIRECT(ADDRESS(ROW(),COLUMN())))</formula>
    </cfRule>
  </conditionalFormatting>
  <conditionalFormatting sqref="AG50">
    <cfRule type="expression" dxfId="163" priority="167">
      <formula>INDIRECT(ADDRESS(ROW(),COLUMN()))=TRUNC(INDIRECT(ADDRESS(ROW(),COLUMN())))</formula>
    </cfRule>
  </conditionalFormatting>
  <conditionalFormatting sqref="AH51:AM51">
    <cfRule type="expression" dxfId="162" priority="166">
      <formula>INDIRECT(ADDRESS(ROW(),COLUMN()))=TRUNC(INDIRECT(ADDRESS(ROW(),COLUMN())))</formula>
    </cfRule>
  </conditionalFormatting>
  <conditionalFormatting sqref="AH50:AM50">
    <cfRule type="expression" dxfId="161" priority="165">
      <formula>INDIRECT(ADDRESS(ROW(),COLUMN()))=TRUNC(INDIRECT(ADDRESS(ROW(),COLUMN())))</formula>
    </cfRule>
  </conditionalFormatting>
  <conditionalFormatting sqref="AN51">
    <cfRule type="expression" dxfId="160" priority="164">
      <formula>INDIRECT(ADDRESS(ROW(),COLUMN()))=TRUNC(INDIRECT(ADDRESS(ROW(),COLUMN())))</formula>
    </cfRule>
  </conditionalFormatting>
  <conditionalFormatting sqref="AN50">
    <cfRule type="expression" dxfId="159" priority="163">
      <formula>INDIRECT(ADDRESS(ROW(),COLUMN()))=TRUNC(INDIRECT(ADDRESS(ROW(),COLUMN())))</formula>
    </cfRule>
  </conditionalFormatting>
  <conditionalFormatting sqref="AO51:AT51">
    <cfRule type="expression" dxfId="158" priority="162">
      <formula>INDIRECT(ADDRESS(ROW(),COLUMN()))=TRUNC(INDIRECT(ADDRESS(ROW(),COLUMN())))</formula>
    </cfRule>
  </conditionalFormatting>
  <conditionalFormatting sqref="AO50:AT50">
    <cfRule type="expression" dxfId="157" priority="161">
      <formula>INDIRECT(ADDRESS(ROW(),COLUMN()))=TRUNC(INDIRECT(ADDRESS(ROW(),COLUMN())))</formula>
    </cfRule>
  </conditionalFormatting>
  <conditionalFormatting sqref="AU51">
    <cfRule type="expression" dxfId="156" priority="160">
      <formula>INDIRECT(ADDRESS(ROW(),COLUMN()))=TRUNC(INDIRECT(ADDRESS(ROW(),COLUMN())))</formula>
    </cfRule>
  </conditionalFormatting>
  <conditionalFormatting sqref="AU50">
    <cfRule type="expression" dxfId="155" priority="159">
      <formula>INDIRECT(ADDRESS(ROW(),COLUMN()))=TRUNC(INDIRECT(ADDRESS(ROW(),COLUMN())))</formula>
    </cfRule>
  </conditionalFormatting>
  <conditionalFormatting sqref="AV51:AW51">
    <cfRule type="expression" dxfId="154" priority="158">
      <formula>INDIRECT(ADDRESS(ROW(),COLUMN()))=TRUNC(INDIRECT(ADDRESS(ROW(),COLUMN())))</formula>
    </cfRule>
  </conditionalFormatting>
  <conditionalFormatting sqref="AV50:AW50">
    <cfRule type="expression" dxfId="153" priority="157">
      <formula>INDIRECT(ADDRESS(ROW(),COLUMN()))=TRUNC(INDIRECT(ADDRESS(ROW(),COLUMN())))</formula>
    </cfRule>
  </conditionalFormatting>
  <conditionalFormatting sqref="AX50:BA51">
    <cfRule type="expression" dxfId="152" priority="156">
      <formula>INDIRECT(ADDRESS(ROW(),COLUMN()))=TRUNC(INDIRECT(ADDRESS(ROW(),COLUMN())))</formula>
    </cfRule>
  </conditionalFormatting>
  <conditionalFormatting sqref="S54">
    <cfRule type="expression" dxfId="151" priority="155">
      <formula>INDIRECT(ADDRESS(ROW(),COLUMN()))=TRUNC(INDIRECT(ADDRESS(ROW(),COLUMN())))</formula>
    </cfRule>
  </conditionalFormatting>
  <conditionalFormatting sqref="S53">
    <cfRule type="expression" dxfId="150" priority="154">
      <formula>INDIRECT(ADDRESS(ROW(),COLUMN()))=TRUNC(INDIRECT(ADDRESS(ROW(),COLUMN())))</formula>
    </cfRule>
  </conditionalFormatting>
  <conditionalFormatting sqref="T54:Y54">
    <cfRule type="expression" dxfId="149" priority="153">
      <formula>INDIRECT(ADDRESS(ROW(),COLUMN()))=TRUNC(INDIRECT(ADDRESS(ROW(),COLUMN())))</formula>
    </cfRule>
  </conditionalFormatting>
  <conditionalFormatting sqref="T53:Y53">
    <cfRule type="expression" dxfId="148" priority="152">
      <formula>INDIRECT(ADDRESS(ROW(),COLUMN()))=TRUNC(INDIRECT(ADDRESS(ROW(),COLUMN())))</formula>
    </cfRule>
  </conditionalFormatting>
  <conditionalFormatting sqref="Z54">
    <cfRule type="expression" dxfId="147" priority="151">
      <formula>INDIRECT(ADDRESS(ROW(),COLUMN()))=TRUNC(INDIRECT(ADDRESS(ROW(),COLUMN())))</formula>
    </cfRule>
  </conditionalFormatting>
  <conditionalFormatting sqref="Z53">
    <cfRule type="expression" dxfId="146" priority="150">
      <formula>INDIRECT(ADDRESS(ROW(),COLUMN()))=TRUNC(INDIRECT(ADDRESS(ROW(),COLUMN())))</formula>
    </cfRule>
  </conditionalFormatting>
  <conditionalFormatting sqref="AA54:AF54">
    <cfRule type="expression" dxfId="145" priority="149">
      <formula>INDIRECT(ADDRESS(ROW(),COLUMN()))=TRUNC(INDIRECT(ADDRESS(ROW(),COLUMN())))</formula>
    </cfRule>
  </conditionalFormatting>
  <conditionalFormatting sqref="AA53:AF53">
    <cfRule type="expression" dxfId="144" priority="148">
      <formula>INDIRECT(ADDRESS(ROW(),COLUMN()))=TRUNC(INDIRECT(ADDRESS(ROW(),COLUMN())))</formula>
    </cfRule>
  </conditionalFormatting>
  <conditionalFormatting sqref="AG54">
    <cfRule type="expression" dxfId="143" priority="147">
      <formula>INDIRECT(ADDRESS(ROW(),COLUMN()))=TRUNC(INDIRECT(ADDRESS(ROW(),COLUMN())))</formula>
    </cfRule>
  </conditionalFormatting>
  <conditionalFormatting sqref="AG53">
    <cfRule type="expression" dxfId="142" priority="146">
      <formula>INDIRECT(ADDRESS(ROW(),COLUMN()))=TRUNC(INDIRECT(ADDRESS(ROW(),COLUMN())))</formula>
    </cfRule>
  </conditionalFormatting>
  <conditionalFormatting sqref="AH54:AM54">
    <cfRule type="expression" dxfId="141" priority="145">
      <formula>INDIRECT(ADDRESS(ROW(),COLUMN()))=TRUNC(INDIRECT(ADDRESS(ROW(),COLUMN())))</formula>
    </cfRule>
  </conditionalFormatting>
  <conditionalFormatting sqref="AH53:AM53">
    <cfRule type="expression" dxfId="140" priority="144">
      <formula>INDIRECT(ADDRESS(ROW(),COLUMN()))=TRUNC(INDIRECT(ADDRESS(ROW(),COLUMN())))</formula>
    </cfRule>
  </conditionalFormatting>
  <conditionalFormatting sqref="AN54">
    <cfRule type="expression" dxfId="139" priority="143">
      <formula>INDIRECT(ADDRESS(ROW(),COLUMN()))=TRUNC(INDIRECT(ADDRESS(ROW(),COLUMN())))</formula>
    </cfRule>
  </conditionalFormatting>
  <conditionalFormatting sqref="AN53">
    <cfRule type="expression" dxfId="138" priority="142">
      <formula>INDIRECT(ADDRESS(ROW(),COLUMN()))=TRUNC(INDIRECT(ADDRESS(ROW(),COLUMN())))</formula>
    </cfRule>
  </conditionalFormatting>
  <conditionalFormatting sqref="AO54:AT54">
    <cfRule type="expression" dxfId="137" priority="141">
      <formula>INDIRECT(ADDRESS(ROW(),COLUMN()))=TRUNC(INDIRECT(ADDRESS(ROW(),COLUMN())))</formula>
    </cfRule>
  </conditionalFormatting>
  <conditionalFormatting sqref="AO53:AT53">
    <cfRule type="expression" dxfId="136" priority="140">
      <formula>INDIRECT(ADDRESS(ROW(),COLUMN()))=TRUNC(INDIRECT(ADDRESS(ROW(),COLUMN())))</formula>
    </cfRule>
  </conditionalFormatting>
  <conditionalFormatting sqref="AU54">
    <cfRule type="expression" dxfId="135" priority="139">
      <formula>INDIRECT(ADDRESS(ROW(),COLUMN()))=TRUNC(INDIRECT(ADDRESS(ROW(),COLUMN())))</formula>
    </cfRule>
  </conditionalFormatting>
  <conditionalFormatting sqref="AU53">
    <cfRule type="expression" dxfId="134" priority="138">
      <formula>INDIRECT(ADDRESS(ROW(),COLUMN()))=TRUNC(INDIRECT(ADDRESS(ROW(),COLUMN())))</formula>
    </cfRule>
  </conditionalFormatting>
  <conditionalFormatting sqref="AV54:AW54">
    <cfRule type="expression" dxfId="133" priority="137">
      <formula>INDIRECT(ADDRESS(ROW(),COLUMN()))=TRUNC(INDIRECT(ADDRESS(ROW(),COLUMN())))</formula>
    </cfRule>
  </conditionalFormatting>
  <conditionalFormatting sqref="AV53:AW53">
    <cfRule type="expression" dxfId="132" priority="136">
      <formula>INDIRECT(ADDRESS(ROW(),COLUMN()))=TRUNC(INDIRECT(ADDRESS(ROW(),COLUMN())))</formula>
    </cfRule>
  </conditionalFormatting>
  <conditionalFormatting sqref="AX53:BA54">
    <cfRule type="expression" dxfId="131" priority="135">
      <formula>INDIRECT(ADDRESS(ROW(),COLUMN()))=TRUNC(INDIRECT(ADDRESS(ROW(),COLUMN())))</formula>
    </cfRule>
  </conditionalFormatting>
  <conditionalFormatting sqref="S57">
    <cfRule type="expression" dxfId="130" priority="134">
      <formula>INDIRECT(ADDRESS(ROW(),COLUMN()))=TRUNC(INDIRECT(ADDRESS(ROW(),COLUMN())))</formula>
    </cfRule>
  </conditionalFormatting>
  <conditionalFormatting sqref="S56">
    <cfRule type="expression" dxfId="129" priority="133">
      <formula>INDIRECT(ADDRESS(ROW(),COLUMN()))=TRUNC(INDIRECT(ADDRESS(ROW(),COLUMN())))</formula>
    </cfRule>
  </conditionalFormatting>
  <conditionalFormatting sqref="T57:Y57">
    <cfRule type="expression" dxfId="128" priority="132">
      <formula>INDIRECT(ADDRESS(ROW(),COLUMN()))=TRUNC(INDIRECT(ADDRESS(ROW(),COLUMN())))</formula>
    </cfRule>
  </conditionalFormatting>
  <conditionalFormatting sqref="T56:Y56">
    <cfRule type="expression" dxfId="127" priority="131">
      <formula>INDIRECT(ADDRESS(ROW(),COLUMN()))=TRUNC(INDIRECT(ADDRESS(ROW(),COLUMN())))</formula>
    </cfRule>
  </conditionalFormatting>
  <conditionalFormatting sqref="Z57">
    <cfRule type="expression" dxfId="126" priority="130">
      <formula>INDIRECT(ADDRESS(ROW(),COLUMN()))=TRUNC(INDIRECT(ADDRESS(ROW(),COLUMN())))</formula>
    </cfRule>
  </conditionalFormatting>
  <conditionalFormatting sqref="Z56">
    <cfRule type="expression" dxfId="125" priority="129">
      <formula>INDIRECT(ADDRESS(ROW(),COLUMN()))=TRUNC(INDIRECT(ADDRESS(ROW(),COLUMN())))</formula>
    </cfRule>
  </conditionalFormatting>
  <conditionalFormatting sqref="AA57:AF57">
    <cfRule type="expression" dxfId="124" priority="128">
      <formula>INDIRECT(ADDRESS(ROW(),COLUMN()))=TRUNC(INDIRECT(ADDRESS(ROW(),COLUMN())))</formula>
    </cfRule>
  </conditionalFormatting>
  <conditionalFormatting sqref="AA56:AF56">
    <cfRule type="expression" dxfId="123" priority="127">
      <formula>INDIRECT(ADDRESS(ROW(),COLUMN()))=TRUNC(INDIRECT(ADDRESS(ROW(),COLUMN())))</formula>
    </cfRule>
  </conditionalFormatting>
  <conditionalFormatting sqref="AG57">
    <cfRule type="expression" dxfId="122" priority="126">
      <formula>INDIRECT(ADDRESS(ROW(),COLUMN()))=TRUNC(INDIRECT(ADDRESS(ROW(),COLUMN())))</formula>
    </cfRule>
  </conditionalFormatting>
  <conditionalFormatting sqref="AG56">
    <cfRule type="expression" dxfId="121" priority="125">
      <formula>INDIRECT(ADDRESS(ROW(),COLUMN()))=TRUNC(INDIRECT(ADDRESS(ROW(),COLUMN())))</formula>
    </cfRule>
  </conditionalFormatting>
  <conditionalFormatting sqref="AH57:AM57">
    <cfRule type="expression" dxfId="120" priority="124">
      <formula>INDIRECT(ADDRESS(ROW(),COLUMN()))=TRUNC(INDIRECT(ADDRESS(ROW(),COLUMN())))</formula>
    </cfRule>
  </conditionalFormatting>
  <conditionalFormatting sqref="AH56:AM56">
    <cfRule type="expression" dxfId="119" priority="123">
      <formula>INDIRECT(ADDRESS(ROW(),COLUMN()))=TRUNC(INDIRECT(ADDRESS(ROW(),COLUMN())))</formula>
    </cfRule>
  </conditionalFormatting>
  <conditionalFormatting sqref="AN57">
    <cfRule type="expression" dxfId="118" priority="122">
      <formula>INDIRECT(ADDRESS(ROW(),COLUMN()))=TRUNC(INDIRECT(ADDRESS(ROW(),COLUMN())))</formula>
    </cfRule>
  </conditionalFormatting>
  <conditionalFormatting sqref="AN56">
    <cfRule type="expression" dxfId="117" priority="121">
      <formula>INDIRECT(ADDRESS(ROW(),COLUMN()))=TRUNC(INDIRECT(ADDRESS(ROW(),COLUMN())))</formula>
    </cfRule>
  </conditionalFormatting>
  <conditionalFormatting sqref="AO57:AT57">
    <cfRule type="expression" dxfId="116" priority="120">
      <formula>INDIRECT(ADDRESS(ROW(),COLUMN()))=TRUNC(INDIRECT(ADDRESS(ROW(),COLUMN())))</formula>
    </cfRule>
  </conditionalFormatting>
  <conditionalFormatting sqref="AO56:AT56">
    <cfRule type="expression" dxfId="115" priority="119">
      <formula>INDIRECT(ADDRESS(ROW(),COLUMN()))=TRUNC(INDIRECT(ADDRESS(ROW(),COLUMN())))</formula>
    </cfRule>
  </conditionalFormatting>
  <conditionalFormatting sqref="AU57">
    <cfRule type="expression" dxfId="114" priority="118">
      <formula>INDIRECT(ADDRESS(ROW(),COLUMN()))=TRUNC(INDIRECT(ADDRESS(ROW(),COLUMN())))</formula>
    </cfRule>
  </conditionalFormatting>
  <conditionalFormatting sqref="AU56">
    <cfRule type="expression" dxfId="113" priority="117">
      <formula>INDIRECT(ADDRESS(ROW(),COLUMN()))=TRUNC(INDIRECT(ADDRESS(ROW(),COLUMN())))</formula>
    </cfRule>
  </conditionalFormatting>
  <conditionalFormatting sqref="AV57:AW57">
    <cfRule type="expression" dxfId="112" priority="116">
      <formula>INDIRECT(ADDRESS(ROW(),COLUMN()))=TRUNC(INDIRECT(ADDRESS(ROW(),COLUMN())))</formula>
    </cfRule>
  </conditionalFormatting>
  <conditionalFormatting sqref="AV56:AW56">
    <cfRule type="expression" dxfId="111" priority="115">
      <formula>INDIRECT(ADDRESS(ROW(),COLUMN()))=TRUNC(INDIRECT(ADDRESS(ROW(),COLUMN())))</formula>
    </cfRule>
  </conditionalFormatting>
  <conditionalFormatting sqref="AX56:BA57">
    <cfRule type="expression" dxfId="110" priority="114">
      <formula>INDIRECT(ADDRESS(ROW(),COLUMN()))=TRUNC(INDIRECT(ADDRESS(ROW(),COLUMN())))</formula>
    </cfRule>
  </conditionalFormatting>
  <conditionalFormatting sqref="S60">
    <cfRule type="expression" dxfId="109" priority="113">
      <formula>INDIRECT(ADDRESS(ROW(),COLUMN()))=TRUNC(INDIRECT(ADDRESS(ROW(),COLUMN())))</formula>
    </cfRule>
  </conditionalFormatting>
  <conditionalFormatting sqref="S59">
    <cfRule type="expression" dxfId="108" priority="112">
      <formula>INDIRECT(ADDRESS(ROW(),COLUMN()))=TRUNC(INDIRECT(ADDRESS(ROW(),COLUMN())))</formula>
    </cfRule>
  </conditionalFormatting>
  <conditionalFormatting sqref="T60:Y60">
    <cfRule type="expression" dxfId="107" priority="111">
      <formula>INDIRECT(ADDRESS(ROW(),COLUMN()))=TRUNC(INDIRECT(ADDRESS(ROW(),COLUMN())))</formula>
    </cfRule>
  </conditionalFormatting>
  <conditionalFormatting sqref="T59:Y59">
    <cfRule type="expression" dxfId="106" priority="110">
      <formula>INDIRECT(ADDRESS(ROW(),COLUMN()))=TRUNC(INDIRECT(ADDRESS(ROW(),COLUMN())))</formula>
    </cfRule>
  </conditionalFormatting>
  <conditionalFormatting sqref="Z60">
    <cfRule type="expression" dxfId="105" priority="109">
      <formula>INDIRECT(ADDRESS(ROW(),COLUMN()))=TRUNC(INDIRECT(ADDRESS(ROW(),COLUMN())))</formula>
    </cfRule>
  </conditionalFormatting>
  <conditionalFormatting sqref="Z59">
    <cfRule type="expression" dxfId="104" priority="108">
      <formula>INDIRECT(ADDRESS(ROW(),COLUMN()))=TRUNC(INDIRECT(ADDRESS(ROW(),COLUMN())))</formula>
    </cfRule>
  </conditionalFormatting>
  <conditionalFormatting sqref="AA60:AF60">
    <cfRule type="expression" dxfId="103" priority="107">
      <formula>INDIRECT(ADDRESS(ROW(),COLUMN()))=TRUNC(INDIRECT(ADDRESS(ROW(),COLUMN())))</formula>
    </cfRule>
  </conditionalFormatting>
  <conditionalFormatting sqref="AA59:AF59">
    <cfRule type="expression" dxfId="102" priority="106">
      <formula>INDIRECT(ADDRESS(ROW(),COLUMN()))=TRUNC(INDIRECT(ADDRESS(ROW(),COLUMN())))</formula>
    </cfRule>
  </conditionalFormatting>
  <conditionalFormatting sqref="AG60">
    <cfRule type="expression" dxfId="101" priority="105">
      <formula>INDIRECT(ADDRESS(ROW(),COLUMN()))=TRUNC(INDIRECT(ADDRESS(ROW(),COLUMN())))</formula>
    </cfRule>
  </conditionalFormatting>
  <conditionalFormatting sqref="AG59">
    <cfRule type="expression" dxfId="100" priority="104">
      <formula>INDIRECT(ADDRESS(ROW(),COLUMN()))=TRUNC(INDIRECT(ADDRESS(ROW(),COLUMN())))</formula>
    </cfRule>
  </conditionalFormatting>
  <conditionalFormatting sqref="AH60:AM60">
    <cfRule type="expression" dxfId="99" priority="103">
      <formula>INDIRECT(ADDRESS(ROW(),COLUMN()))=TRUNC(INDIRECT(ADDRESS(ROW(),COLUMN())))</formula>
    </cfRule>
  </conditionalFormatting>
  <conditionalFormatting sqref="AH59:AM59">
    <cfRule type="expression" dxfId="98" priority="102">
      <formula>INDIRECT(ADDRESS(ROW(),COLUMN()))=TRUNC(INDIRECT(ADDRESS(ROW(),COLUMN())))</formula>
    </cfRule>
  </conditionalFormatting>
  <conditionalFormatting sqref="AN60">
    <cfRule type="expression" dxfId="97" priority="101">
      <formula>INDIRECT(ADDRESS(ROW(),COLUMN()))=TRUNC(INDIRECT(ADDRESS(ROW(),COLUMN())))</formula>
    </cfRule>
  </conditionalFormatting>
  <conditionalFormatting sqref="AN59">
    <cfRule type="expression" dxfId="96" priority="100">
      <formula>INDIRECT(ADDRESS(ROW(),COLUMN()))=TRUNC(INDIRECT(ADDRESS(ROW(),COLUMN())))</formula>
    </cfRule>
  </conditionalFormatting>
  <conditionalFormatting sqref="AO60:AT60">
    <cfRule type="expression" dxfId="95" priority="99">
      <formula>INDIRECT(ADDRESS(ROW(),COLUMN()))=TRUNC(INDIRECT(ADDRESS(ROW(),COLUMN())))</formula>
    </cfRule>
  </conditionalFormatting>
  <conditionalFormatting sqref="AO59:AT59">
    <cfRule type="expression" dxfId="94" priority="98">
      <formula>INDIRECT(ADDRESS(ROW(),COLUMN()))=TRUNC(INDIRECT(ADDRESS(ROW(),COLUMN())))</formula>
    </cfRule>
  </conditionalFormatting>
  <conditionalFormatting sqref="AU60">
    <cfRule type="expression" dxfId="93" priority="97">
      <formula>INDIRECT(ADDRESS(ROW(),COLUMN()))=TRUNC(INDIRECT(ADDRESS(ROW(),COLUMN())))</formula>
    </cfRule>
  </conditionalFormatting>
  <conditionalFormatting sqref="AU59">
    <cfRule type="expression" dxfId="92" priority="96">
      <formula>INDIRECT(ADDRESS(ROW(),COLUMN()))=TRUNC(INDIRECT(ADDRESS(ROW(),COLUMN())))</formula>
    </cfRule>
  </conditionalFormatting>
  <conditionalFormatting sqref="AV60:AW60">
    <cfRule type="expression" dxfId="91" priority="95">
      <formula>INDIRECT(ADDRESS(ROW(),COLUMN()))=TRUNC(INDIRECT(ADDRESS(ROW(),COLUMN())))</formula>
    </cfRule>
  </conditionalFormatting>
  <conditionalFormatting sqref="AV59:AW59">
    <cfRule type="expression" dxfId="90" priority="94">
      <formula>INDIRECT(ADDRESS(ROW(),COLUMN()))=TRUNC(INDIRECT(ADDRESS(ROW(),COLUMN())))</formula>
    </cfRule>
  </conditionalFormatting>
  <conditionalFormatting sqref="AX59:BA60">
    <cfRule type="expression" dxfId="89" priority="93">
      <formula>INDIRECT(ADDRESS(ROW(),COLUMN()))=TRUNC(INDIRECT(ADDRESS(ROW(),COLUMN())))</formula>
    </cfRule>
  </conditionalFormatting>
  <conditionalFormatting sqref="BC14:BD14">
    <cfRule type="expression" dxfId="88" priority="91">
      <formula>INDIRECT(ADDRESS(ROW(),COLUMN()))=TRUNC(INDIRECT(ADDRESS(ROW(),COLUMN())))</formula>
    </cfRule>
  </conditionalFormatting>
  <conditionalFormatting sqref="Z24">
    <cfRule type="expression" dxfId="87" priority="88">
      <formula>INDIRECT(ADDRESS(ROW(),COLUMN()))=TRUNC(INDIRECT(ADDRESS(ROW(),COLUMN())))</formula>
    </cfRule>
  </conditionalFormatting>
  <conditionalFormatting sqref="AA24:AF24">
    <cfRule type="expression" dxfId="86" priority="87">
      <formula>INDIRECT(ADDRESS(ROW(),COLUMN()))=TRUNC(INDIRECT(ADDRESS(ROW(),COLUMN())))</formula>
    </cfRule>
  </conditionalFormatting>
  <conditionalFormatting sqref="AG24">
    <cfRule type="expression" dxfId="85" priority="86">
      <formula>INDIRECT(ADDRESS(ROW(),COLUMN()))=TRUNC(INDIRECT(ADDRESS(ROW(),COLUMN())))</formula>
    </cfRule>
  </conditionalFormatting>
  <conditionalFormatting sqref="AH24:AM24">
    <cfRule type="expression" dxfId="84" priority="85">
      <formula>INDIRECT(ADDRESS(ROW(),COLUMN()))=TRUNC(INDIRECT(ADDRESS(ROW(),COLUMN())))</formula>
    </cfRule>
  </conditionalFormatting>
  <conditionalFormatting sqref="AN24">
    <cfRule type="expression" dxfId="83" priority="84">
      <formula>INDIRECT(ADDRESS(ROW(),COLUMN()))=TRUNC(INDIRECT(ADDRESS(ROW(),COLUMN())))</formula>
    </cfRule>
  </conditionalFormatting>
  <conditionalFormatting sqref="AO24:AT24">
    <cfRule type="expression" dxfId="82" priority="83">
      <formula>INDIRECT(ADDRESS(ROW(),COLUMN()))=TRUNC(INDIRECT(ADDRESS(ROW(),COLUMN())))</formula>
    </cfRule>
  </conditionalFormatting>
  <conditionalFormatting sqref="AU24">
    <cfRule type="expression" dxfId="81" priority="82">
      <formula>INDIRECT(ADDRESS(ROW(),COLUMN()))=TRUNC(INDIRECT(ADDRESS(ROW(),COLUMN())))</formula>
    </cfRule>
  </conditionalFormatting>
  <conditionalFormatting sqref="AV24:AW24">
    <cfRule type="expression" dxfId="80" priority="81">
      <formula>INDIRECT(ADDRESS(ROW(),COLUMN()))=TRUNC(INDIRECT(ADDRESS(ROW(),COLUMN())))</formula>
    </cfRule>
  </conditionalFormatting>
  <conditionalFormatting sqref="S27">
    <cfRule type="expression" dxfId="79" priority="80">
      <formula>INDIRECT(ADDRESS(ROW(),COLUMN()))=TRUNC(INDIRECT(ADDRESS(ROW(),COLUMN())))</formula>
    </cfRule>
  </conditionalFormatting>
  <conditionalFormatting sqref="T27:Y27">
    <cfRule type="expression" dxfId="78" priority="79">
      <formula>INDIRECT(ADDRESS(ROW(),COLUMN()))=TRUNC(INDIRECT(ADDRESS(ROW(),COLUMN())))</formula>
    </cfRule>
  </conditionalFormatting>
  <conditionalFormatting sqref="Z27">
    <cfRule type="expression" dxfId="77" priority="78">
      <formula>INDIRECT(ADDRESS(ROW(),COLUMN()))=TRUNC(INDIRECT(ADDRESS(ROW(),COLUMN())))</formula>
    </cfRule>
  </conditionalFormatting>
  <conditionalFormatting sqref="AA27:AF27">
    <cfRule type="expression" dxfId="76" priority="77">
      <formula>INDIRECT(ADDRESS(ROW(),COLUMN()))=TRUNC(INDIRECT(ADDRESS(ROW(),COLUMN())))</formula>
    </cfRule>
  </conditionalFormatting>
  <conditionalFormatting sqref="AG27">
    <cfRule type="expression" dxfId="75" priority="76">
      <formula>INDIRECT(ADDRESS(ROW(),COLUMN()))=TRUNC(INDIRECT(ADDRESS(ROW(),COLUMN())))</formula>
    </cfRule>
  </conditionalFormatting>
  <conditionalFormatting sqref="AH27:AM27">
    <cfRule type="expression" dxfId="74" priority="75">
      <formula>INDIRECT(ADDRESS(ROW(),COLUMN()))=TRUNC(INDIRECT(ADDRESS(ROW(),COLUMN())))</formula>
    </cfRule>
  </conditionalFormatting>
  <conditionalFormatting sqref="AN27">
    <cfRule type="expression" dxfId="73" priority="74">
      <formula>INDIRECT(ADDRESS(ROW(),COLUMN()))=TRUNC(INDIRECT(ADDRESS(ROW(),COLUMN())))</formula>
    </cfRule>
  </conditionalFormatting>
  <conditionalFormatting sqref="AO27:AT27">
    <cfRule type="expression" dxfId="72" priority="73">
      <formula>INDIRECT(ADDRESS(ROW(),COLUMN()))=TRUNC(INDIRECT(ADDRESS(ROW(),COLUMN())))</formula>
    </cfRule>
  </conditionalFormatting>
  <conditionalFormatting sqref="AU27">
    <cfRule type="expression" dxfId="71" priority="72">
      <formula>INDIRECT(ADDRESS(ROW(),COLUMN()))=TRUNC(INDIRECT(ADDRESS(ROW(),COLUMN())))</formula>
    </cfRule>
  </conditionalFormatting>
  <conditionalFormatting sqref="AV27:AW27">
    <cfRule type="expression" dxfId="70" priority="71">
      <formula>INDIRECT(ADDRESS(ROW(),COLUMN()))=TRUNC(INDIRECT(ADDRESS(ROW(),COLUMN())))</formula>
    </cfRule>
  </conditionalFormatting>
  <conditionalFormatting sqref="S30">
    <cfRule type="expression" dxfId="69" priority="70">
      <formula>INDIRECT(ADDRESS(ROW(),COLUMN()))=TRUNC(INDIRECT(ADDRESS(ROW(),COLUMN())))</formula>
    </cfRule>
  </conditionalFormatting>
  <conditionalFormatting sqref="T30:Y30">
    <cfRule type="expression" dxfId="68" priority="69">
      <formula>INDIRECT(ADDRESS(ROW(),COLUMN()))=TRUNC(INDIRECT(ADDRESS(ROW(),COLUMN())))</formula>
    </cfRule>
  </conditionalFormatting>
  <conditionalFormatting sqref="Z30">
    <cfRule type="expression" dxfId="67" priority="68">
      <formula>INDIRECT(ADDRESS(ROW(),COLUMN()))=TRUNC(INDIRECT(ADDRESS(ROW(),COLUMN())))</formula>
    </cfRule>
  </conditionalFormatting>
  <conditionalFormatting sqref="AA30:AF30">
    <cfRule type="expression" dxfId="66" priority="67">
      <formula>INDIRECT(ADDRESS(ROW(),COLUMN()))=TRUNC(INDIRECT(ADDRESS(ROW(),COLUMN())))</formula>
    </cfRule>
  </conditionalFormatting>
  <conditionalFormatting sqref="AG30">
    <cfRule type="expression" dxfId="65" priority="66">
      <formula>INDIRECT(ADDRESS(ROW(),COLUMN()))=TRUNC(INDIRECT(ADDRESS(ROW(),COLUMN())))</formula>
    </cfRule>
  </conditionalFormatting>
  <conditionalFormatting sqref="AH30:AM30">
    <cfRule type="expression" dxfId="64" priority="65">
      <formula>INDIRECT(ADDRESS(ROW(),COLUMN()))=TRUNC(INDIRECT(ADDRESS(ROW(),COLUMN())))</formula>
    </cfRule>
  </conditionalFormatting>
  <conditionalFormatting sqref="AN30">
    <cfRule type="expression" dxfId="63" priority="64">
      <formula>INDIRECT(ADDRESS(ROW(),COLUMN()))=TRUNC(INDIRECT(ADDRESS(ROW(),COLUMN())))</formula>
    </cfRule>
  </conditionalFormatting>
  <conditionalFormatting sqref="AO30:AT30">
    <cfRule type="expression" dxfId="62" priority="63">
      <formula>INDIRECT(ADDRESS(ROW(),COLUMN()))=TRUNC(INDIRECT(ADDRESS(ROW(),COLUMN())))</formula>
    </cfRule>
  </conditionalFormatting>
  <conditionalFormatting sqref="AU30">
    <cfRule type="expression" dxfId="61" priority="62">
      <formula>INDIRECT(ADDRESS(ROW(),COLUMN()))=TRUNC(INDIRECT(ADDRESS(ROW(),COLUMN())))</formula>
    </cfRule>
  </conditionalFormatting>
  <conditionalFormatting sqref="AV30:AW30">
    <cfRule type="expression" dxfId="60" priority="61">
      <formula>INDIRECT(ADDRESS(ROW(),COLUMN()))=TRUNC(INDIRECT(ADDRESS(ROW(),COLUMN())))</formula>
    </cfRule>
  </conditionalFormatting>
  <conditionalFormatting sqref="S33">
    <cfRule type="expression" dxfId="59" priority="60">
      <formula>INDIRECT(ADDRESS(ROW(),COLUMN()))=TRUNC(INDIRECT(ADDRESS(ROW(),COLUMN())))</formula>
    </cfRule>
  </conditionalFormatting>
  <conditionalFormatting sqref="T33:Y33">
    <cfRule type="expression" dxfId="58" priority="59">
      <formula>INDIRECT(ADDRESS(ROW(),COLUMN()))=TRUNC(INDIRECT(ADDRESS(ROW(),COLUMN())))</formula>
    </cfRule>
  </conditionalFormatting>
  <conditionalFormatting sqref="Z33">
    <cfRule type="expression" dxfId="57" priority="58">
      <formula>INDIRECT(ADDRESS(ROW(),COLUMN()))=TRUNC(INDIRECT(ADDRESS(ROW(),COLUMN())))</formula>
    </cfRule>
  </conditionalFormatting>
  <conditionalFormatting sqref="AA33:AF33">
    <cfRule type="expression" dxfId="56" priority="57">
      <formula>INDIRECT(ADDRESS(ROW(),COLUMN()))=TRUNC(INDIRECT(ADDRESS(ROW(),COLUMN())))</formula>
    </cfRule>
  </conditionalFormatting>
  <conditionalFormatting sqref="AG33">
    <cfRule type="expression" dxfId="55" priority="56">
      <formula>INDIRECT(ADDRESS(ROW(),COLUMN()))=TRUNC(INDIRECT(ADDRESS(ROW(),COLUMN())))</formula>
    </cfRule>
  </conditionalFormatting>
  <conditionalFormatting sqref="AH33:AM33">
    <cfRule type="expression" dxfId="54" priority="55">
      <formula>INDIRECT(ADDRESS(ROW(),COLUMN()))=TRUNC(INDIRECT(ADDRESS(ROW(),COLUMN())))</formula>
    </cfRule>
  </conditionalFormatting>
  <conditionalFormatting sqref="AN33">
    <cfRule type="expression" dxfId="53" priority="54">
      <formula>INDIRECT(ADDRESS(ROW(),COLUMN()))=TRUNC(INDIRECT(ADDRESS(ROW(),COLUMN())))</formula>
    </cfRule>
  </conditionalFormatting>
  <conditionalFormatting sqref="AO33:AT33">
    <cfRule type="expression" dxfId="52" priority="53">
      <formula>INDIRECT(ADDRESS(ROW(),COLUMN()))=TRUNC(INDIRECT(ADDRESS(ROW(),COLUMN())))</formula>
    </cfRule>
  </conditionalFormatting>
  <conditionalFormatting sqref="AU33">
    <cfRule type="expression" dxfId="51" priority="52">
      <formula>INDIRECT(ADDRESS(ROW(),COLUMN()))=TRUNC(INDIRECT(ADDRESS(ROW(),COLUMN())))</formula>
    </cfRule>
  </conditionalFormatting>
  <conditionalFormatting sqref="AV33:AW33">
    <cfRule type="expression" dxfId="50" priority="51">
      <formula>INDIRECT(ADDRESS(ROW(),COLUMN()))=TRUNC(INDIRECT(ADDRESS(ROW(),COLUMN())))</formula>
    </cfRule>
  </conditionalFormatting>
  <conditionalFormatting sqref="S36">
    <cfRule type="expression" dxfId="49" priority="50">
      <formula>INDIRECT(ADDRESS(ROW(),COLUMN()))=TRUNC(INDIRECT(ADDRESS(ROW(),COLUMN())))</formula>
    </cfRule>
  </conditionalFormatting>
  <conditionalFormatting sqref="T36:Y36">
    <cfRule type="expression" dxfId="48" priority="49">
      <formula>INDIRECT(ADDRESS(ROW(),COLUMN()))=TRUNC(INDIRECT(ADDRESS(ROW(),COLUMN())))</formula>
    </cfRule>
  </conditionalFormatting>
  <conditionalFormatting sqref="Z36">
    <cfRule type="expression" dxfId="47" priority="48">
      <formula>INDIRECT(ADDRESS(ROW(),COLUMN()))=TRUNC(INDIRECT(ADDRESS(ROW(),COLUMN())))</formula>
    </cfRule>
  </conditionalFormatting>
  <conditionalFormatting sqref="AA36:AF36">
    <cfRule type="expression" dxfId="46" priority="47">
      <formula>INDIRECT(ADDRESS(ROW(),COLUMN()))=TRUNC(INDIRECT(ADDRESS(ROW(),COLUMN())))</formula>
    </cfRule>
  </conditionalFormatting>
  <conditionalFormatting sqref="AG36">
    <cfRule type="expression" dxfId="45" priority="46">
      <formula>INDIRECT(ADDRESS(ROW(),COLUMN()))=TRUNC(INDIRECT(ADDRESS(ROW(),COLUMN())))</formula>
    </cfRule>
  </conditionalFormatting>
  <conditionalFormatting sqref="AH36:AM36">
    <cfRule type="expression" dxfId="44" priority="45">
      <formula>INDIRECT(ADDRESS(ROW(),COLUMN()))=TRUNC(INDIRECT(ADDRESS(ROW(),COLUMN())))</formula>
    </cfRule>
  </conditionalFormatting>
  <conditionalFormatting sqref="AN36">
    <cfRule type="expression" dxfId="43" priority="44">
      <formula>INDIRECT(ADDRESS(ROW(),COLUMN()))=TRUNC(INDIRECT(ADDRESS(ROW(),COLUMN())))</formula>
    </cfRule>
  </conditionalFormatting>
  <conditionalFormatting sqref="AO36:AT36">
    <cfRule type="expression" dxfId="42" priority="43">
      <formula>INDIRECT(ADDRESS(ROW(),COLUMN()))=TRUNC(INDIRECT(ADDRESS(ROW(),COLUMN())))</formula>
    </cfRule>
  </conditionalFormatting>
  <conditionalFormatting sqref="AU36">
    <cfRule type="expression" dxfId="41" priority="42">
      <formula>INDIRECT(ADDRESS(ROW(),COLUMN()))=TRUNC(INDIRECT(ADDRESS(ROW(),COLUMN())))</formula>
    </cfRule>
  </conditionalFormatting>
  <conditionalFormatting sqref="AV36:AW36">
    <cfRule type="expression" dxfId="40" priority="41">
      <formula>INDIRECT(ADDRESS(ROW(),COLUMN()))=TRUNC(INDIRECT(ADDRESS(ROW(),COLUMN())))</formula>
    </cfRule>
  </conditionalFormatting>
  <conditionalFormatting sqref="S39">
    <cfRule type="expression" dxfId="39" priority="40">
      <formula>INDIRECT(ADDRESS(ROW(),COLUMN()))=TRUNC(INDIRECT(ADDRESS(ROW(),COLUMN())))</formula>
    </cfRule>
  </conditionalFormatting>
  <conditionalFormatting sqref="T39:Y39">
    <cfRule type="expression" dxfId="38" priority="39">
      <formula>INDIRECT(ADDRESS(ROW(),COLUMN()))=TRUNC(INDIRECT(ADDRESS(ROW(),COLUMN())))</formula>
    </cfRule>
  </conditionalFormatting>
  <conditionalFormatting sqref="Z39">
    <cfRule type="expression" dxfId="37" priority="38">
      <formula>INDIRECT(ADDRESS(ROW(),COLUMN()))=TRUNC(INDIRECT(ADDRESS(ROW(),COLUMN())))</formula>
    </cfRule>
  </conditionalFormatting>
  <conditionalFormatting sqref="AA39:AF39">
    <cfRule type="expression" dxfId="36" priority="37">
      <formula>INDIRECT(ADDRESS(ROW(),COLUMN()))=TRUNC(INDIRECT(ADDRESS(ROW(),COLUMN())))</formula>
    </cfRule>
  </conditionalFormatting>
  <conditionalFormatting sqref="AG39">
    <cfRule type="expression" dxfId="35" priority="36">
      <formula>INDIRECT(ADDRESS(ROW(),COLUMN()))=TRUNC(INDIRECT(ADDRESS(ROW(),COLUMN())))</formula>
    </cfRule>
  </conditionalFormatting>
  <conditionalFormatting sqref="AH39:AM39">
    <cfRule type="expression" dxfId="34" priority="35">
      <formula>INDIRECT(ADDRESS(ROW(),COLUMN()))=TRUNC(INDIRECT(ADDRESS(ROW(),COLUMN())))</formula>
    </cfRule>
  </conditionalFormatting>
  <conditionalFormatting sqref="AN39">
    <cfRule type="expression" dxfId="33" priority="34">
      <formula>INDIRECT(ADDRESS(ROW(),COLUMN()))=TRUNC(INDIRECT(ADDRESS(ROW(),COLUMN())))</formula>
    </cfRule>
  </conditionalFormatting>
  <conditionalFormatting sqref="AO39:AT39">
    <cfRule type="expression" dxfId="32" priority="33">
      <formula>INDIRECT(ADDRESS(ROW(),COLUMN()))=TRUNC(INDIRECT(ADDRESS(ROW(),COLUMN())))</formula>
    </cfRule>
  </conditionalFormatting>
  <conditionalFormatting sqref="AU39">
    <cfRule type="expression" dxfId="31" priority="32">
      <formula>INDIRECT(ADDRESS(ROW(),COLUMN()))=TRUNC(INDIRECT(ADDRESS(ROW(),COLUMN())))</formula>
    </cfRule>
  </conditionalFormatting>
  <conditionalFormatting sqref="AV39:AW39">
    <cfRule type="expression" dxfId="30" priority="31">
      <formula>INDIRECT(ADDRESS(ROW(),COLUMN()))=TRUNC(INDIRECT(ADDRESS(ROW(),COLUMN())))</formula>
    </cfRule>
  </conditionalFormatting>
  <conditionalFormatting sqref="S42">
    <cfRule type="expression" dxfId="29" priority="30">
      <formula>INDIRECT(ADDRESS(ROW(),COLUMN()))=TRUNC(INDIRECT(ADDRESS(ROW(),COLUMN())))</formula>
    </cfRule>
  </conditionalFormatting>
  <conditionalFormatting sqref="T42:Y42">
    <cfRule type="expression" dxfId="28" priority="29">
      <formula>INDIRECT(ADDRESS(ROW(),COLUMN()))=TRUNC(INDIRECT(ADDRESS(ROW(),COLUMN())))</formula>
    </cfRule>
  </conditionalFormatting>
  <conditionalFormatting sqref="Z42">
    <cfRule type="expression" dxfId="27" priority="28">
      <formula>INDIRECT(ADDRESS(ROW(),COLUMN()))=TRUNC(INDIRECT(ADDRESS(ROW(),COLUMN())))</formula>
    </cfRule>
  </conditionalFormatting>
  <conditionalFormatting sqref="AA42:AF42">
    <cfRule type="expression" dxfId="26" priority="27">
      <formula>INDIRECT(ADDRESS(ROW(),COLUMN()))=TRUNC(INDIRECT(ADDRESS(ROW(),COLUMN())))</formula>
    </cfRule>
  </conditionalFormatting>
  <conditionalFormatting sqref="AG42">
    <cfRule type="expression" dxfId="25" priority="26">
      <formula>INDIRECT(ADDRESS(ROW(),COLUMN()))=TRUNC(INDIRECT(ADDRESS(ROW(),COLUMN())))</formula>
    </cfRule>
  </conditionalFormatting>
  <conditionalFormatting sqref="AH42:AM42">
    <cfRule type="expression" dxfId="24" priority="25">
      <formula>INDIRECT(ADDRESS(ROW(),COLUMN()))=TRUNC(INDIRECT(ADDRESS(ROW(),COLUMN())))</formula>
    </cfRule>
  </conditionalFormatting>
  <conditionalFormatting sqref="AN42">
    <cfRule type="expression" dxfId="23" priority="24">
      <formula>INDIRECT(ADDRESS(ROW(),COLUMN()))=TRUNC(INDIRECT(ADDRESS(ROW(),COLUMN())))</formula>
    </cfRule>
  </conditionalFormatting>
  <conditionalFormatting sqref="AO42:AT42">
    <cfRule type="expression" dxfId="22" priority="23">
      <formula>INDIRECT(ADDRESS(ROW(),COLUMN()))=TRUNC(INDIRECT(ADDRESS(ROW(),COLUMN())))</formula>
    </cfRule>
  </conditionalFormatting>
  <conditionalFormatting sqref="AU42">
    <cfRule type="expression" dxfId="21" priority="22">
      <formula>INDIRECT(ADDRESS(ROW(),COLUMN()))=TRUNC(INDIRECT(ADDRESS(ROW(),COLUMN())))</formula>
    </cfRule>
  </conditionalFormatting>
  <conditionalFormatting sqref="AV42:AW42">
    <cfRule type="expression" dxfId="20" priority="21">
      <formula>INDIRECT(ADDRESS(ROW(),COLUMN()))=TRUNC(INDIRECT(ADDRESS(ROW(),COLUMN())))</formula>
    </cfRule>
  </conditionalFormatting>
  <conditionalFormatting sqref="S45">
    <cfRule type="expression" dxfId="19" priority="20">
      <formula>INDIRECT(ADDRESS(ROW(),COLUMN()))=TRUNC(INDIRECT(ADDRESS(ROW(),COLUMN())))</formula>
    </cfRule>
  </conditionalFormatting>
  <conditionalFormatting sqref="T45:Y45">
    <cfRule type="expression" dxfId="18" priority="19">
      <formula>INDIRECT(ADDRESS(ROW(),COLUMN()))=TRUNC(INDIRECT(ADDRESS(ROW(),COLUMN())))</formula>
    </cfRule>
  </conditionalFormatting>
  <conditionalFormatting sqref="Z45">
    <cfRule type="expression" dxfId="17" priority="18">
      <formula>INDIRECT(ADDRESS(ROW(),COLUMN()))=TRUNC(INDIRECT(ADDRESS(ROW(),COLUMN())))</formula>
    </cfRule>
  </conditionalFormatting>
  <conditionalFormatting sqref="AA45:AF45">
    <cfRule type="expression" dxfId="16" priority="17">
      <formula>INDIRECT(ADDRESS(ROW(),COLUMN()))=TRUNC(INDIRECT(ADDRESS(ROW(),COLUMN())))</formula>
    </cfRule>
  </conditionalFormatting>
  <conditionalFormatting sqref="AG45">
    <cfRule type="expression" dxfId="15" priority="16">
      <formula>INDIRECT(ADDRESS(ROW(),COLUMN()))=TRUNC(INDIRECT(ADDRESS(ROW(),COLUMN())))</formula>
    </cfRule>
  </conditionalFormatting>
  <conditionalFormatting sqref="AH45:AM45">
    <cfRule type="expression" dxfId="14" priority="15">
      <formula>INDIRECT(ADDRESS(ROW(),COLUMN()))=TRUNC(INDIRECT(ADDRESS(ROW(),COLUMN())))</formula>
    </cfRule>
  </conditionalFormatting>
  <conditionalFormatting sqref="AN45">
    <cfRule type="expression" dxfId="13" priority="14">
      <formula>INDIRECT(ADDRESS(ROW(),COLUMN()))=TRUNC(INDIRECT(ADDRESS(ROW(),COLUMN())))</formula>
    </cfRule>
  </conditionalFormatting>
  <conditionalFormatting sqref="AO45:AT45">
    <cfRule type="expression" dxfId="12" priority="13">
      <formula>INDIRECT(ADDRESS(ROW(),COLUMN()))=TRUNC(INDIRECT(ADDRESS(ROW(),COLUMN())))</formula>
    </cfRule>
  </conditionalFormatting>
  <conditionalFormatting sqref="AU45">
    <cfRule type="expression" dxfId="11" priority="12">
      <formula>INDIRECT(ADDRESS(ROW(),COLUMN()))=TRUNC(INDIRECT(ADDRESS(ROW(),COLUMN())))</formula>
    </cfRule>
  </conditionalFormatting>
  <conditionalFormatting sqref="AV45:AW45">
    <cfRule type="expression" dxfId="10" priority="11">
      <formula>INDIRECT(ADDRESS(ROW(),COLUMN()))=TRUNC(INDIRECT(ADDRESS(ROW(),COLUMN())))</formula>
    </cfRule>
  </conditionalFormatting>
  <conditionalFormatting sqref="S48">
    <cfRule type="expression" dxfId="9" priority="10">
      <formula>INDIRECT(ADDRESS(ROW(),COLUMN()))=TRUNC(INDIRECT(ADDRESS(ROW(),COLUMN())))</formula>
    </cfRule>
  </conditionalFormatting>
  <conditionalFormatting sqref="T48:Y48">
    <cfRule type="expression" dxfId="8" priority="9">
      <formula>INDIRECT(ADDRESS(ROW(),COLUMN()))=TRUNC(INDIRECT(ADDRESS(ROW(),COLUMN())))</formula>
    </cfRule>
  </conditionalFormatting>
  <conditionalFormatting sqref="Z48">
    <cfRule type="expression" dxfId="7" priority="8">
      <formula>INDIRECT(ADDRESS(ROW(),COLUMN()))=TRUNC(INDIRECT(ADDRESS(ROW(),COLUMN())))</formula>
    </cfRule>
  </conditionalFormatting>
  <conditionalFormatting sqref="AA48:AF48">
    <cfRule type="expression" dxfId="6" priority="7">
      <formula>INDIRECT(ADDRESS(ROW(),COLUMN()))=TRUNC(INDIRECT(ADDRESS(ROW(),COLUMN())))</formula>
    </cfRule>
  </conditionalFormatting>
  <conditionalFormatting sqref="AG48">
    <cfRule type="expression" dxfId="5" priority="6">
      <formula>INDIRECT(ADDRESS(ROW(),COLUMN()))=TRUNC(INDIRECT(ADDRESS(ROW(),COLUMN())))</formula>
    </cfRule>
  </conditionalFormatting>
  <conditionalFormatting sqref="AH48:AM48">
    <cfRule type="expression" dxfId="4" priority="5">
      <formula>INDIRECT(ADDRESS(ROW(),COLUMN()))=TRUNC(INDIRECT(ADDRESS(ROW(),COLUMN())))</formula>
    </cfRule>
  </conditionalFormatting>
  <conditionalFormatting sqref="AN48">
    <cfRule type="expression" dxfId="3" priority="4">
      <formula>INDIRECT(ADDRESS(ROW(),COLUMN()))=TRUNC(INDIRECT(ADDRESS(ROW(),COLUMN())))</formula>
    </cfRule>
  </conditionalFormatting>
  <conditionalFormatting sqref="AO48:AT48">
    <cfRule type="expression" dxfId="2" priority="3">
      <formula>INDIRECT(ADDRESS(ROW(),COLUMN()))=TRUNC(INDIRECT(ADDRESS(ROW(),COLUMN())))</formula>
    </cfRule>
  </conditionalFormatting>
  <conditionalFormatting sqref="AU48">
    <cfRule type="expression" dxfId="1" priority="2">
      <formula>INDIRECT(ADDRESS(ROW(),COLUMN()))=TRUNC(INDIRECT(ADDRESS(ROW(),COLUMN())))</formula>
    </cfRule>
  </conditionalFormatting>
  <conditionalFormatting sqref="AV48:AW48">
    <cfRule type="expression" dxfId="0" priority="1">
      <formula>INDIRECT(ADDRESS(ROW(),COLUMN()))=TRUNC(INDIRECT(ADDRESS(ROW(),COLUMN())))</formula>
    </cfRule>
  </conditionalFormatting>
  <dataValidations count="8">
    <dataValidation type="list" allowBlank="1" showDropDown="0" showInputMessage="1" showErrorMessage="1" sqref="AC3">
      <formula1>#REF!</formula1>
    </dataValidation>
    <dataValidation type="list" allowBlank="1" showDropDown="0" showInputMessage="1" showErrorMessage="1" sqref="BB3:BE3">
      <formula1>"４週,暦月"</formula1>
    </dataValidation>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1" sqref="S22:AW22 S25:AW25 S28:AW28 S31:AW31 S34:AW34 S37:AW37 S40:AW40 S43:AW43 S46:AW46 S49:AW49 S52:AW52 S55:AW55 S58:AW58">
      <formula1>【記載例】シフト記号</formula1>
    </dataValidation>
    <dataValidation type="list" allowBlank="1" showDropDown="0" showInputMessage="1" showErrorMessage="1" sqref="BB4:BE4">
      <formula1>"予定,実績,予定・実績"</formula1>
    </dataValidation>
    <dataValidation type="list" allowBlank="1" showDropDown="0" showInputMessage="1" showErrorMessage="0" sqref="C22:E60">
      <formula1>職種</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3" right="0.15748031496063" top="0.31496062992126" bottom="0.35433070866141703" header="0.31496062992126" footer="0.31496062992126"/>
  <pageSetup paperSize="9" scale="41" fitToWidth="1" fitToHeight="0" orientation="landscape" usePrinterDefaults="1" r:id="rId1"/>
  <headerFooter>
    <oddFooter>&amp;R&amp;14&amp;P/&amp;N</oddFooter>
  </headerFooter>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B1:U40"/>
  <sheetViews>
    <sheetView zoomScale="75" zoomScaleNormal="75" workbookViewId="0">
      <selection activeCell="G6" sqref="G6"/>
    </sheetView>
  </sheetViews>
  <sheetFormatPr defaultRowHeight="25.5"/>
  <cols>
    <col min="1" max="1" width="1.625" style="451" customWidth="1"/>
    <col min="2" max="2" width="5.625" style="452" customWidth="1"/>
    <col min="3" max="3" width="10.625" style="452" customWidth="1"/>
    <col min="4" max="4" width="3.375" style="452" bestFit="1" customWidth="1"/>
    <col min="5" max="5" width="15.625" style="451" customWidth="1"/>
    <col min="6" max="6" width="3.375" style="451" bestFit="1" customWidth="1"/>
    <col min="7" max="7" width="15.625" style="451" customWidth="1"/>
    <col min="8" max="8" width="3.375" style="451" bestFit="1" customWidth="1"/>
    <col min="9" max="9" width="15.625" style="452" customWidth="1"/>
    <col min="10" max="10" width="3.375" style="451" bestFit="1" customWidth="1"/>
    <col min="11" max="11" width="15.625" style="451" customWidth="1"/>
    <col min="12" max="12" width="3.375" style="451" customWidth="1"/>
    <col min="13" max="13" width="15.625" style="451" customWidth="1"/>
    <col min="14" max="14" width="3.375" style="451" customWidth="1"/>
    <col min="15" max="15" width="15.625" style="451" customWidth="1"/>
    <col min="16" max="16" width="3.375" style="451" customWidth="1"/>
    <col min="17" max="17" width="15.625" style="451" customWidth="1"/>
    <col min="18" max="18" width="3.375" style="451" customWidth="1"/>
    <col min="19" max="19" width="15.625" style="451" customWidth="1"/>
    <col min="20" max="20" width="3.375" style="451" customWidth="1"/>
    <col min="21" max="21" width="50.625" style="451" customWidth="1"/>
    <col min="22" max="16384" width="9" style="451" customWidth="1"/>
  </cols>
  <sheetData>
    <row r="1" spans="2:21">
      <c r="B1" s="453" t="s">
        <v>96</v>
      </c>
    </row>
    <row r="2" spans="2:21">
      <c r="B2" s="454" t="s">
        <v>115</v>
      </c>
      <c r="E2" s="458"/>
      <c r="I2" s="455"/>
    </row>
    <row r="3" spans="2:21">
      <c r="B3" s="455" t="s">
        <v>206</v>
      </c>
      <c r="E3" s="458" t="s">
        <v>211</v>
      </c>
      <c r="I3" s="455"/>
    </row>
    <row r="4" spans="2:21">
      <c r="B4" s="454"/>
      <c r="E4" s="459" t="s">
        <v>106</v>
      </c>
      <c r="F4" s="459"/>
      <c r="G4" s="459"/>
      <c r="H4" s="459"/>
      <c r="I4" s="459"/>
      <c r="J4" s="459"/>
      <c r="K4" s="459"/>
      <c r="M4" s="459" t="s">
        <v>133</v>
      </c>
      <c r="N4" s="459"/>
      <c r="O4" s="459"/>
      <c r="P4" s="459"/>
      <c r="Q4" s="459"/>
      <c r="R4" s="459"/>
      <c r="S4" s="459"/>
      <c r="U4" s="459" t="s">
        <v>210</v>
      </c>
    </row>
    <row r="5" spans="2:21">
      <c r="B5" s="452" t="s">
        <v>61</v>
      </c>
      <c r="C5" s="452" t="s">
        <v>9</v>
      </c>
      <c r="E5" s="452" t="s">
        <v>203</v>
      </c>
      <c r="F5" s="452"/>
      <c r="G5" s="452" t="s">
        <v>201</v>
      </c>
      <c r="I5" s="452" t="s">
        <v>2</v>
      </c>
      <c r="K5" s="452" t="s">
        <v>106</v>
      </c>
      <c r="M5" s="452" t="s">
        <v>207</v>
      </c>
      <c r="O5" s="452" t="s">
        <v>209</v>
      </c>
      <c r="Q5" s="452" t="s">
        <v>2</v>
      </c>
      <c r="S5" s="452" t="s">
        <v>106</v>
      </c>
      <c r="U5" s="459"/>
    </row>
    <row r="6" spans="2:21">
      <c r="B6" s="452">
        <v>1</v>
      </c>
      <c r="C6" s="456" t="s">
        <v>71</v>
      </c>
      <c r="D6" s="452" t="s">
        <v>88</v>
      </c>
      <c r="E6" s="460">
        <v>0.375</v>
      </c>
      <c r="F6" s="452" t="s">
        <v>24</v>
      </c>
      <c r="G6" s="460">
        <v>0.75</v>
      </c>
      <c r="H6" s="451" t="s">
        <v>120</v>
      </c>
      <c r="I6" s="460">
        <v>4.1666666666666657e-002</v>
      </c>
      <c r="J6" s="451" t="s">
        <v>90</v>
      </c>
      <c r="K6" s="459">
        <f t="shared" ref="K6:K25" si="0">(G6-E6-I6)*24</f>
        <v>8</v>
      </c>
      <c r="M6" s="460">
        <v>0.39583333333333326</v>
      </c>
      <c r="N6" s="452" t="s">
        <v>24</v>
      </c>
      <c r="O6" s="460">
        <v>0.6875</v>
      </c>
      <c r="P6" s="451" t="s">
        <v>120</v>
      </c>
      <c r="Q6" s="460">
        <v>4.1666666666666657e-002</v>
      </c>
      <c r="R6" s="451" t="s">
        <v>90</v>
      </c>
      <c r="S6" s="459">
        <f t="shared" ref="S6:S25" si="1">(O6-M6-Q6)*24</f>
        <v>6</v>
      </c>
      <c r="U6" s="462"/>
    </row>
    <row r="7" spans="2:21">
      <c r="B7" s="452">
        <v>2</v>
      </c>
      <c r="C7" s="456" t="s">
        <v>81</v>
      </c>
      <c r="D7" s="452" t="s">
        <v>88</v>
      </c>
      <c r="E7" s="460">
        <v>0.35416666666666669</v>
      </c>
      <c r="F7" s="452" t="s">
        <v>24</v>
      </c>
      <c r="G7" s="460">
        <v>0.72916666666666652</v>
      </c>
      <c r="H7" s="451" t="s">
        <v>120</v>
      </c>
      <c r="I7" s="460">
        <v>4.1666666666666657e-002</v>
      </c>
      <c r="J7" s="451" t="s">
        <v>90</v>
      </c>
      <c r="K7" s="459">
        <f t="shared" si="0"/>
        <v>7.9999999999999982</v>
      </c>
      <c r="M7" s="460">
        <v>0.39583333333333326</v>
      </c>
      <c r="N7" s="452" t="s">
        <v>24</v>
      </c>
      <c r="O7" s="460">
        <v>0.6875</v>
      </c>
      <c r="P7" s="451" t="s">
        <v>120</v>
      </c>
      <c r="Q7" s="460">
        <v>4.1666666666666657e-002</v>
      </c>
      <c r="R7" s="451" t="s">
        <v>90</v>
      </c>
      <c r="S7" s="459">
        <f t="shared" si="1"/>
        <v>6</v>
      </c>
      <c r="U7" s="462"/>
    </row>
    <row r="8" spans="2:21">
      <c r="B8" s="452">
        <v>3</v>
      </c>
      <c r="C8" s="456" t="s">
        <v>78</v>
      </c>
      <c r="D8" s="452" t="s">
        <v>88</v>
      </c>
      <c r="E8" s="460">
        <v>0.35416666666666669</v>
      </c>
      <c r="F8" s="452" t="s">
        <v>24</v>
      </c>
      <c r="G8" s="460">
        <v>0.52083333333333337</v>
      </c>
      <c r="H8" s="451" t="s">
        <v>120</v>
      </c>
      <c r="I8" s="460">
        <v>0</v>
      </c>
      <c r="J8" s="451" t="s">
        <v>90</v>
      </c>
      <c r="K8" s="459">
        <f t="shared" si="0"/>
        <v>4</v>
      </c>
      <c r="M8" s="460">
        <v>0.39583333333333326</v>
      </c>
      <c r="N8" s="452" t="s">
        <v>24</v>
      </c>
      <c r="O8" s="460">
        <v>0.52083333333333337</v>
      </c>
      <c r="P8" s="451" t="s">
        <v>120</v>
      </c>
      <c r="Q8" s="460">
        <v>0</v>
      </c>
      <c r="R8" s="451" t="s">
        <v>90</v>
      </c>
      <c r="S8" s="459">
        <f t="shared" si="1"/>
        <v>3.0000000000000013</v>
      </c>
      <c r="U8" s="462"/>
    </row>
    <row r="9" spans="2:21">
      <c r="B9" s="452">
        <v>4</v>
      </c>
      <c r="C9" s="456" t="s">
        <v>91</v>
      </c>
      <c r="D9" s="452" t="s">
        <v>88</v>
      </c>
      <c r="E9" s="460">
        <v>0.54166666666666652</v>
      </c>
      <c r="F9" s="452" t="s">
        <v>24</v>
      </c>
      <c r="G9" s="460">
        <v>0.70833333333333337</v>
      </c>
      <c r="H9" s="451" t="s">
        <v>120</v>
      </c>
      <c r="I9" s="460">
        <v>0</v>
      </c>
      <c r="J9" s="451" t="s">
        <v>90</v>
      </c>
      <c r="K9" s="459">
        <f t="shared" si="0"/>
        <v>4.0000000000000018</v>
      </c>
      <c r="M9" s="460">
        <v>0.54166666666666652</v>
      </c>
      <c r="N9" s="452" t="s">
        <v>24</v>
      </c>
      <c r="O9" s="460">
        <v>0.70833333333333337</v>
      </c>
      <c r="P9" s="451" t="s">
        <v>120</v>
      </c>
      <c r="Q9" s="460">
        <v>0</v>
      </c>
      <c r="R9" s="451" t="s">
        <v>90</v>
      </c>
      <c r="S9" s="459">
        <f t="shared" si="1"/>
        <v>4.0000000000000018</v>
      </c>
      <c r="U9" s="462"/>
    </row>
    <row r="10" spans="2:21">
      <c r="B10" s="452">
        <v>5</v>
      </c>
      <c r="C10" s="456" t="s">
        <v>66</v>
      </c>
      <c r="D10" s="452" t="s">
        <v>88</v>
      </c>
      <c r="E10" s="460">
        <v>0.41666666666666657</v>
      </c>
      <c r="F10" s="452" t="s">
        <v>24</v>
      </c>
      <c r="G10" s="460">
        <v>0.58333333333333337</v>
      </c>
      <c r="H10" s="451" t="s">
        <v>120</v>
      </c>
      <c r="I10" s="460">
        <v>0</v>
      </c>
      <c r="J10" s="451" t="s">
        <v>90</v>
      </c>
      <c r="K10" s="459">
        <f t="shared" si="0"/>
        <v>4</v>
      </c>
      <c r="M10" s="460">
        <v>0.41666666666666657</v>
      </c>
      <c r="N10" s="452" t="s">
        <v>24</v>
      </c>
      <c r="O10" s="460">
        <v>0.58333333333333337</v>
      </c>
      <c r="P10" s="451" t="s">
        <v>120</v>
      </c>
      <c r="Q10" s="460">
        <v>0</v>
      </c>
      <c r="R10" s="451" t="s">
        <v>90</v>
      </c>
      <c r="S10" s="459">
        <f t="shared" si="1"/>
        <v>4</v>
      </c>
      <c r="U10" s="462"/>
    </row>
    <row r="11" spans="2:21">
      <c r="B11" s="452">
        <v>6</v>
      </c>
      <c r="C11" s="456" t="s">
        <v>85</v>
      </c>
      <c r="D11" s="452" t="s">
        <v>88</v>
      </c>
      <c r="E11" s="460"/>
      <c r="F11" s="452" t="s">
        <v>24</v>
      </c>
      <c r="G11" s="460"/>
      <c r="H11" s="451" t="s">
        <v>120</v>
      </c>
      <c r="I11" s="460">
        <v>0</v>
      </c>
      <c r="J11" s="451" t="s">
        <v>90</v>
      </c>
      <c r="K11" s="459">
        <f t="shared" si="0"/>
        <v>0</v>
      </c>
      <c r="M11" s="460"/>
      <c r="N11" s="452" t="s">
        <v>24</v>
      </c>
      <c r="O11" s="460"/>
      <c r="P11" s="451" t="s">
        <v>120</v>
      </c>
      <c r="Q11" s="460">
        <v>0</v>
      </c>
      <c r="R11" s="451" t="s">
        <v>90</v>
      </c>
      <c r="S11" s="459">
        <f t="shared" si="1"/>
        <v>0</v>
      </c>
      <c r="U11" s="462"/>
    </row>
    <row r="12" spans="2:21">
      <c r="B12" s="452">
        <v>7</v>
      </c>
      <c r="C12" s="456" t="s">
        <v>93</v>
      </c>
      <c r="D12" s="452" t="s">
        <v>88</v>
      </c>
      <c r="E12" s="460"/>
      <c r="F12" s="452" t="s">
        <v>24</v>
      </c>
      <c r="G12" s="460"/>
      <c r="H12" s="451" t="s">
        <v>120</v>
      </c>
      <c r="I12" s="460">
        <v>0</v>
      </c>
      <c r="J12" s="451" t="s">
        <v>90</v>
      </c>
      <c r="K12" s="459">
        <f t="shared" si="0"/>
        <v>0</v>
      </c>
      <c r="M12" s="460"/>
      <c r="N12" s="452" t="s">
        <v>24</v>
      </c>
      <c r="O12" s="460"/>
      <c r="P12" s="451" t="s">
        <v>120</v>
      </c>
      <c r="Q12" s="460">
        <v>0</v>
      </c>
      <c r="R12" s="451" t="s">
        <v>90</v>
      </c>
      <c r="S12" s="459">
        <f t="shared" si="1"/>
        <v>0</v>
      </c>
      <c r="U12" s="462"/>
    </row>
    <row r="13" spans="2:21">
      <c r="B13" s="452">
        <v>8</v>
      </c>
      <c r="C13" s="456" t="s">
        <v>75</v>
      </c>
      <c r="D13" s="452" t="s">
        <v>88</v>
      </c>
      <c r="E13" s="460"/>
      <c r="F13" s="452" t="s">
        <v>24</v>
      </c>
      <c r="G13" s="460"/>
      <c r="H13" s="451" t="s">
        <v>120</v>
      </c>
      <c r="I13" s="460">
        <v>0</v>
      </c>
      <c r="J13" s="451" t="s">
        <v>90</v>
      </c>
      <c r="K13" s="459">
        <f t="shared" si="0"/>
        <v>0</v>
      </c>
      <c r="M13" s="460"/>
      <c r="N13" s="452" t="s">
        <v>24</v>
      </c>
      <c r="O13" s="460"/>
      <c r="P13" s="451" t="s">
        <v>120</v>
      </c>
      <c r="Q13" s="460">
        <v>0</v>
      </c>
      <c r="R13" s="451" t="s">
        <v>90</v>
      </c>
      <c r="S13" s="459">
        <f t="shared" si="1"/>
        <v>0</v>
      </c>
      <c r="U13" s="462"/>
    </row>
    <row r="14" spans="2:21">
      <c r="B14" s="452">
        <v>9</v>
      </c>
      <c r="C14" s="456" t="s">
        <v>94</v>
      </c>
      <c r="D14" s="452" t="s">
        <v>88</v>
      </c>
      <c r="E14" s="460"/>
      <c r="F14" s="452" t="s">
        <v>24</v>
      </c>
      <c r="G14" s="460"/>
      <c r="H14" s="451" t="s">
        <v>120</v>
      </c>
      <c r="I14" s="460">
        <v>0</v>
      </c>
      <c r="J14" s="451" t="s">
        <v>90</v>
      </c>
      <c r="K14" s="459">
        <f t="shared" si="0"/>
        <v>0</v>
      </c>
      <c r="M14" s="460"/>
      <c r="N14" s="452" t="s">
        <v>24</v>
      </c>
      <c r="O14" s="460"/>
      <c r="P14" s="451" t="s">
        <v>120</v>
      </c>
      <c r="Q14" s="460">
        <v>0</v>
      </c>
      <c r="R14" s="451" t="s">
        <v>90</v>
      </c>
      <c r="S14" s="459">
        <f t="shared" si="1"/>
        <v>0</v>
      </c>
      <c r="U14" s="462"/>
    </row>
    <row r="15" spans="2:21">
      <c r="B15" s="452">
        <v>10</v>
      </c>
      <c r="C15" s="456" t="s">
        <v>97</v>
      </c>
      <c r="D15" s="452" t="s">
        <v>88</v>
      </c>
      <c r="E15" s="460"/>
      <c r="F15" s="452" t="s">
        <v>24</v>
      </c>
      <c r="G15" s="460"/>
      <c r="H15" s="451" t="s">
        <v>120</v>
      </c>
      <c r="I15" s="460">
        <v>0</v>
      </c>
      <c r="J15" s="451" t="s">
        <v>90</v>
      </c>
      <c r="K15" s="459">
        <f t="shared" si="0"/>
        <v>0</v>
      </c>
      <c r="M15" s="460"/>
      <c r="N15" s="452" t="s">
        <v>24</v>
      </c>
      <c r="O15" s="460"/>
      <c r="P15" s="451" t="s">
        <v>120</v>
      </c>
      <c r="Q15" s="460">
        <v>0</v>
      </c>
      <c r="R15" s="451" t="s">
        <v>90</v>
      </c>
      <c r="S15" s="459">
        <f t="shared" si="1"/>
        <v>0</v>
      </c>
      <c r="U15" s="462"/>
    </row>
    <row r="16" spans="2:21">
      <c r="B16" s="452">
        <v>11</v>
      </c>
      <c r="C16" s="456" t="s">
        <v>99</v>
      </c>
      <c r="D16" s="452" t="s">
        <v>88</v>
      </c>
      <c r="E16" s="460"/>
      <c r="F16" s="452" t="s">
        <v>24</v>
      </c>
      <c r="G16" s="460"/>
      <c r="H16" s="451" t="s">
        <v>120</v>
      </c>
      <c r="I16" s="460">
        <v>0</v>
      </c>
      <c r="J16" s="451" t="s">
        <v>90</v>
      </c>
      <c r="K16" s="459">
        <f t="shared" si="0"/>
        <v>0</v>
      </c>
      <c r="M16" s="460"/>
      <c r="N16" s="452" t="s">
        <v>24</v>
      </c>
      <c r="O16" s="460"/>
      <c r="P16" s="451" t="s">
        <v>120</v>
      </c>
      <c r="Q16" s="460">
        <v>0</v>
      </c>
      <c r="R16" s="451" t="s">
        <v>90</v>
      </c>
      <c r="S16" s="459">
        <f t="shared" si="1"/>
        <v>0</v>
      </c>
      <c r="U16" s="462"/>
    </row>
    <row r="17" spans="2:21">
      <c r="B17" s="452">
        <v>12</v>
      </c>
      <c r="C17" s="456" t="s">
        <v>101</v>
      </c>
      <c r="D17" s="452" t="s">
        <v>88</v>
      </c>
      <c r="E17" s="460"/>
      <c r="F17" s="452" t="s">
        <v>24</v>
      </c>
      <c r="G17" s="460"/>
      <c r="H17" s="451" t="s">
        <v>120</v>
      </c>
      <c r="I17" s="460">
        <v>0</v>
      </c>
      <c r="J17" s="451" t="s">
        <v>90</v>
      </c>
      <c r="K17" s="459">
        <f t="shared" si="0"/>
        <v>0</v>
      </c>
      <c r="M17" s="460"/>
      <c r="N17" s="452" t="s">
        <v>24</v>
      </c>
      <c r="O17" s="460"/>
      <c r="P17" s="451" t="s">
        <v>120</v>
      </c>
      <c r="Q17" s="460">
        <v>0</v>
      </c>
      <c r="R17" s="451" t="s">
        <v>90</v>
      </c>
      <c r="S17" s="459">
        <f t="shared" si="1"/>
        <v>0</v>
      </c>
      <c r="U17" s="462"/>
    </row>
    <row r="18" spans="2:21">
      <c r="B18" s="452">
        <v>13</v>
      </c>
      <c r="C18" s="456" t="s">
        <v>56</v>
      </c>
      <c r="D18" s="452" t="s">
        <v>88</v>
      </c>
      <c r="E18" s="460"/>
      <c r="F18" s="452" t="s">
        <v>24</v>
      </c>
      <c r="G18" s="460"/>
      <c r="H18" s="451" t="s">
        <v>120</v>
      </c>
      <c r="I18" s="460">
        <v>0</v>
      </c>
      <c r="J18" s="451" t="s">
        <v>90</v>
      </c>
      <c r="K18" s="459">
        <f t="shared" si="0"/>
        <v>0</v>
      </c>
      <c r="M18" s="460"/>
      <c r="N18" s="452" t="s">
        <v>24</v>
      </c>
      <c r="O18" s="460"/>
      <c r="P18" s="451" t="s">
        <v>120</v>
      </c>
      <c r="Q18" s="460">
        <v>0</v>
      </c>
      <c r="R18" s="451" t="s">
        <v>90</v>
      </c>
      <c r="S18" s="459">
        <f t="shared" si="1"/>
        <v>0</v>
      </c>
      <c r="U18" s="462"/>
    </row>
    <row r="19" spans="2:21">
      <c r="B19" s="452">
        <v>14</v>
      </c>
      <c r="C19" s="456" t="s">
        <v>30</v>
      </c>
      <c r="D19" s="452" t="s">
        <v>88</v>
      </c>
      <c r="E19" s="460"/>
      <c r="F19" s="452" t="s">
        <v>24</v>
      </c>
      <c r="G19" s="460"/>
      <c r="H19" s="451" t="s">
        <v>120</v>
      </c>
      <c r="I19" s="460">
        <v>0</v>
      </c>
      <c r="J19" s="451" t="s">
        <v>90</v>
      </c>
      <c r="K19" s="459">
        <f t="shared" si="0"/>
        <v>0</v>
      </c>
      <c r="M19" s="460"/>
      <c r="N19" s="452" t="s">
        <v>24</v>
      </c>
      <c r="O19" s="460"/>
      <c r="P19" s="451" t="s">
        <v>120</v>
      </c>
      <c r="Q19" s="460">
        <v>0</v>
      </c>
      <c r="R19" s="451" t="s">
        <v>90</v>
      </c>
      <c r="S19" s="459">
        <f t="shared" si="1"/>
        <v>0</v>
      </c>
      <c r="U19" s="462"/>
    </row>
    <row r="20" spans="2:21">
      <c r="B20" s="452">
        <v>15</v>
      </c>
      <c r="C20" s="456" t="s">
        <v>89</v>
      </c>
      <c r="D20" s="452" t="s">
        <v>88</v>
      </c>
      <c r="E20" s="460"/>
      <c r="F20" s="452" t="s">
        <v>24</v>
      </c>
      <c r="G20" s="460"/>
      <c r="H20" s="451" t="s">
        <v>120</v>
      </c>
      <c r="I20" s="460">
        <v>0</v>
      </c>
      <c r="J20" s="451" t="s">
        <v>90</v>
      </c>
      <c r="K20" s="459">
        <f t="shared" si="0"/>
        <v>0</v>
      </c>
      <c r="M20" s="460"/>
      <c r="N20" s="452" t="s">
        <v>24</v>
      </c>
      <c r="O20" s="460"/>
      <c r="P20" s="451" t="s">
        <v>120</v>
      </c>
      <c r="Q20" s="460">
        <v>0</v>
      </c>
      <c r="R20" s="451" t="s">
        <v>90</v>
      </c>
      <c r="S20" s="459">
        <f t="shared" si="1"/>
        <v>0</v>
      </c>
      <c r="U20" s="462"/>
    </row>
    <row r="21" spans="2:21">
      <c r="B21" s="452">
        <v>16</v>
      </c>
      <c r="C21" s="456" t="s">
        <v>47</v>
      </c>
      <c r="D21" s="452" t="s">
        <v>88</v>
      </c>
      <c r="E21" s="460"/>
      <c r="F21" s="452" t="s">
        <v>24</v>
      </c>
      <c r="G21" s="460"/>
      <c r="H21" s="451" t="s">
        <v>120</v>
      </c>
      <c r="I21" s="460">
        <v>0</v>
      </c>
      <c r="J21" s="451" t="s">
        <v>90</v>
      </c>
      <c r="K21" s="459">
        <f t="shared" si="0"/>
        <v>0</v>
      </c>
      <c r="M21" s="460"/>
      <c r="N21" s="452" t="s">
        <v>24</v>
      </c>
      <c r="O21" s="460"/>
      <c r="P21" s="451" t="s">
        <v>120</v>
      </c>
      <c r="Q21" s="460">
        <v>0</v>
      </c>
      <c r="R21" s="451" t="s">
        <v>90</v>
      </c>
      <c r="S21" s="459">
        <f t="shared" si="1"/>
        <v>0</v>
      </c>
      <c r="U21" s="462"/>
    </row>
    <row r="22" spans="2:21">
      <c r="B22" s="452">
        <v>17</v>
      </c>
      <c r="C22" s="456" t="s">
        <v>104</v>
      </c>
      <c r="D22" s="452" t="s">
        <v>88</v>
      </c>
      <c r="E22" s="460"/>
      <c r="F22" s="452" t="s">
        <v>24</v>
      </c>
      <c r="G22" s="460"/>
      <c r="H22" s="451" t="s">
        <v>120</v>
      </c>
      <c r="I22" s="460">
        <v>0</v>
      </c>
      <c r="J22" s="451" t="s">
        <v>90</v>
      </c>
      <c r="K22" s="459">
        <f t="shared" si="0"/>
        <v>0</v>
      </c>
      <c r="M22" s="460"/>
      <c r="N22" s="452" t="s">
        <v>24</v>
      </c>
      <c r="O22" s="460"/>
      <c r="P22" s="451" t="s">
        <v>120</v>
      </c>
      <c r="Q22" s="460">
        <v>0</v>
      </c>
      <c r="R22" s="451" t="s">
        <v>90</v>
      </c>
      <c r="S22" s="459">
        <f t="shared" si="1"/>
        <v>0</v>
      </c>
      <c r="U22" s="462"/>
    </row>
    <row r="23" spans="2:21">
      <c r="B23" s="452">
        <v>18</v>
      </c>
      <c r="C23" s="456" t="s">
        <v>79</v>
      </c>
      <c r="D23" s="452" t="s">
        <v>88</v>
      </c>
      <c r="E23" s="460"/>
      <c r="F23" s="452" t="s">
        <v>24</v>
      </c>
      <c r="G23" s="460"/>
      <c r="H23" s="451" t="s">
        <v>120</v>
      </c>
      <c r="I23" s="460">
        <v>0</v>
      </c>
      <c r="J23" s="451" t="s">
        <v>90</v>
      </c>
      <c r="K23" s="459">
        <f t="shared" si="0"/>
        <v>0</v>
      </c>
      <c r="M23" s="460"/>
      <c r="N23" s="452" t="s">
        <v>24</v>
      </c>
      <c r="O23" s="460"/>
      <c r="P23" s="451" t="s">
        <v>120</v>
      </c>
      <c r="Q23" s="460">
        <v>0</v>
      </c>
      <c r="R23" s="451" t="s">
        <v>90</v>
      </c>
      <c r="S23" s="459">
        <f t="shared" si="1"/>
        <v>0</v>
      </c>
      <c r="U23" s="462"/>
    </row>
    <row r="24" spans="2:21">
      <c r="B24" s="452">
        <v>19</v>
      </c>
      <c r="C24" s="456" t="s">
        <v>123</v>
      </c>
      <c r="D24" s="452" t="s">
        <v>88</v>
      </c>
      <c r="E24" s="460"/>
      <c r="F24" s="452" t="s">
        <v>24</v>
      </c>
      <c r="G24" s="460"/>
      <c r="H24" s="451" t="s">
        <v>120</v>
      </c>
      <c r="I24" s="460">
        <v>0</v>
      </c>
      <c r="J24" s="451" t="s">
        <v>90</v>
      </c>
      <c r="K24" s="459">
        <f t="shared" si="0"/>
        <v>0</v>
      </c>
      <c r="M24" s="460"/>
      <c r="N24" s="452" t="s">
        <v>24</v>
      </c>
      <c r="O24" s="460"/>
      <c r="P24" s="451" t="s">
        <v>120</v>
      </c>
      <c r="Q24" s="460">
        <v>0</v>
      </c>
      <c r="R24" s="451" t="s">
        <v>90</v>
      </c>
      <c r="S24" s="459">
        <f t="shared" si="1"/>
        <v>0</v>
      </c>
      <c r="U24" s="462"/>
    </row>
    <row r="25" spans="2:21">
      <c r="B25" s="452">
        <v>20</v>
      </c>
      <c r="C25" s="456" t="s">
        <v>124</v>
      </c>
      <c r="D25" s="452" t="s">
        <v>88</v>
      </c>
      <c r="E25" s="460"/>
      <c r="F25" s="452" t="s">
        <v>24</v>
      </c>
      <c r="G25" s="460"/>
      <c r="H25" s="451" t="s">
        <v>120</v>
      </c>
      <c r="I25" s="460">
        <v>0</v>
      </c>
      <c r="J25" s="451" t="s">
        <v>90</v>
      </c>
      <c r="K25" s="459">
        <f t="shared" si="0"/>
        <v>0</v>
      </c>
      <c r="M25" s="460"/>
      <c r="N25" s="452" t="s">
        <v>24</v>
      </c>
      <c r="O25" s="460"/>
      <c r="P25" s="451" t="s">
        <v>120</v>
      </c>
      <c r="Q25" s="460">
        <v>0</v>
      </c>
      <c r="R25" s="451" t="s">
        <v>90</v>
      </c>
      <c r="S25" s="459">
        <f t="shared" si="1"/>
        <v>0</v>
      </c>
      <c r="U25" s="462"/>
    </row>
    <row r="26" spans="2:21">
      <c r="B26" s="452">
        <v>21</v>
      </c>
      <c r="C26" s="456" t="s">
        <v>126</v>
      </c>
      <c r="D26" s="452" t="s">
        <v>88</v>
      </c>
      <c r="E26" s="461"/>
      <c r="F26" s="452" t="s">
        <v>24</v>
      </c>
      <c r="G26" s="461"/>
      <c r="H26" s="451" t="s">
        <v>120</v>
      </c>
      <c r="I26" s="461"/>
      <c r="J26" s="451" t="s">
        <v>90</v>
      </c>
      <c r="K26" s="456">
        <v>1</v>
      </c>
      <c r="M26" s="459"/>
      <c r="N26" s="452" t="s">
        <v>24</v>
      </c>
      <c r="O26" s="459"/>
      <c r="P26" s="451" t="s">
        <v>120</v>
      </c>
      <c r="Q26" s="461"/>
      <c r="R26" s="451" t="s">
        <v>90</v>
      </c>
      <c r="S26" s="456">
        <v>1</v>
      </c>
      <c r="U26" s="462"/>
    </row>
    <row r="27" spans="2:21">
      <c r="B27" s="452">
        <v>22</v>
      </c>
      <c r="C27" s="456" t="s">
        <v>128</v>
      </c>
      <c r="D27" s="452" t="s">
        <v>88</v>
      </c>
      <c r="E27" s="461"/>
      <c r="F27" s="452" t="s">
        <v>24</v>
      </c>
      <c r="G27" s="461"/>
      <c r="H27" s="451" t="s">
        <v>120</v>
      </c>
      <c r="I27" s="461"/>
      <c r="J27" s="451" t="s">
        <v>90</v>
      </c>
      <c r="K27" s="456">
        <v>2</v>
      </c>
      <c r="M27" s="459"/>
      <c r="N27" s="452" t="s">
        <v>24</v>
      </c>
      <c r="O27" s="459"/>
      <c r="P27" s="451" t="s">
        <v>120</v>
      </c>
      <c r="Q27" s="461"/>
      <c r="R27" s="451" t="s">
        <v>90</v>
      </c>
      <c r="S27" s="456">
        <v>2</v>
      </c>
      <c r="U27" s="462"/>
    </row>
    <row r="28" spans="2:21">
      <c r="B28" s="452">
        <v>23</v>
      </c>
      <c r="C28" s="456" t="s">
        <v>130</v>
      </c>
      <c r="D28" s="452" t="s">
        <v>88</v>
      </c>
      <c r="E28" s="461"/>
      <c r="F28" s="452" t="s">
        <v>24</v>
      </c>
      <c r="G28" s="461"/>
      <c r="H28" s="451" t="s">
        <v>120</v>
      </c>
      <c r="I28" s="461"/>
      <c r="J28" s="451" t="s">
        <v>90</v>
      </c>
      <c r="K28" s="456">
        <v>3</v>
      </c>
      <c r="M28" s="459"/>
      <c r="N28" s="452" t="s">
        <v>24</v>
      </c>
      <c r="O28" s="459"/>
      <c r="P28" s="451" t="s">
        <v>120</v>
      </c>
      <c r="Q28" s="461"/>
      <c r="R28" s="451" t="s">
        <v>90</v>
      </c>
      <c r="S28" s="456">
        <v>3</v>
      </c>
      <c r="U28" s="462"/>
    </row>
    <row r="29" spans="2:21">
      <c r="B29" s="452">
        <v>24</v>
      </c>
      <c r="C29" s="456" t="s">
        <v>131</v>
      </c>
      <c r="D29" s="452" t="s">
        <v>88</v>
      </c>
      <c r="E29" s="461"/>
      <c r="F29" s="452" t="s">
        <v>24</v>
      </c>
      <c r="G29" s="461"/>
      <c r="H29" s="451" t="s">
        <v>120</v>
      </c>
      <c r="I29" s="461"/>
      <c r="J29" s="451" t="s">
        <v>90</v>
      </c>
      <c r="K29" s="456">
        <v>4</v>
      </c>
      <c r="M29" s="459"/>
      <c r="N29" s="452" t="s">
        <v>24</v>
      </c>
      <c r="O29" s="459"/>
      <c r="P29" s="451" t="s">
        <v>120</v>
      </c>
      <c r="Q29" s="461"/>
      <c r="R29" s="451" t="s">
        <v>90</v>
      </c>
      <c r="S29" s="456">
        <v>4</v>
      </c>
      <c r="U29" s="462"/>
    </row>
    <row r="30" spans="2:21">
      <c r="B30" s="452">
        <v>25</v>
      </c>
      <c r="C30" s="456" t="s">
        <v>109</v>
      </c>
      <c r="D30" s="452" t="s">
        <v>88</v>
      </c>
      <c r="E30" s="461"/>
      <c r="F30" s="452" t="s">
        <v>24</v>
      </c>
      <c r="G30" s="461"/>
      <c r="H30" s="451" t="s">
        <v>120</v>
      </c>
      <c r="I30" s="461"/>
      <c r="J30" s="451" t="s">
        <v>90</v>
      </c>
      <c r="K30" s="456">
        <v>4</v>
      </c>
      <c r="M30" s="459"/>
      <c r="N30" s="452" t="s">
        <v>24</v>
      </c>
      <c r="O30" s="459"/>
      <c r="P30" s="451" t="s">
        <v>120</v>
      </c>
      <c r="Q30" s="461"/>
      <c r="R30" s="451" t="s">
        <v>90</v>
      </c>
      <c r="S30" s="456">
        <v>3</v>
      </c>
      <c r="U30" s="462"/>
    </row>
    <row r="31" spans="2:21">
      <c r="B31" s="452">
        <v>26</v>
      </c>
      <c r="C31" s="456" t="s">
        <v>5</v>
      </c>
      <c r="D31" s="452" t="s">
        <v>88</v>
      </c>
      <c r="E31" s="461"/>
      <c r="F31" s="452" t="s">
        <v>24</v>
      </c>
      <c r="G31" s="461"/>
      <c r="H31" s="451" t="s">
        <v>120</v>
      </c>
      <c r="I31" s="461"/>
      <c r="J31" s="451" t="s">
        <v>90</v>
      </c>
      <c r="K31" s="456">
        <v>5</v>
      </c>
      <c r="M31" s="459"/>
      <c r="N31" s="452" t="s">
        <v>24</v>
      </c>
      <c r="O31" s="459"/>
      <c r="P31" s="451" t="s">
        <v>120</v>
      </c>
      <c r="Q31" s="461"/>
      <c r="R31" s="451" t="s">
        <v>90</v>
      </c>
      <c r="S31" s="456">
        <v>5</v>
      </c>
      <c r="U31" s="462"/>
    </row>
    <row r="32" spans="2:21">
      <c r="B32" s="452">
        <v>27</v>
      </c>
      <c r="C32" s="456" t="s">
        <v>117</v>
      </c>
      <c r="D32" s="452" t="s">
        <v>88</v>
      </c>
      <c r="E32" s="461"/>
      <c r="F32" s="452" t="s">
        <v>24</v>
      </c>
      <c r="G32" s="461"/>
      <c r="H32" s="451" t="s">
        <v>120</v>
      </c>
      <c r="I32" s="461"/>
      <c r="J32" s="451" t="s">
        <v>90</v>
      </c>
      <c r="K32" s="456">
        <v>0</v>
      </c>
      <c r="M32" s="459"/>
      <c r="N32" s="452" t="s">
        <v>24</v>
      </c>
      <c r="O32" s="459"/>
      <c r="P32" s="451" t="s">
        <v>120</v>
      </c>
      <c r="Q32" s="461"/>
      <c r="R32" s="451" t="s">
        <v>90</v>
      </c>
      <c r="S32" s="456">
        <v>0</v>
      </c>
      <c r="U32" s="462" t="s">
        <v>214</v>
      </c>
    </row>
    <row r="33" spans="2:21">
      <c r="B33" s="452">
        <v>28</v>
      </c>
      <c r="C33" s="456" t="s">
        <v>118</v>
      </c>
      <c r="D33" s="452" t="s">
        <v>88</v>
      </c>
      <c r="E33" s="461"/>
      <c r="F33" s="452" t="s">
        <v>24</v>
      </c>
      <c r="G33" s="461"/>
      <c r="H33" s="451" t="s">
        <v>120</v>
      </c>
      <c r="I33" s="461"/>
      <c r="J33" s="451" t="s">
        <v>90</v>
      </c>
      <c r="K33" s="456"/>
      <c r="M33" s="459"/>
      <c r="N33" s="452" t="s">
        <v>24</v>
      </c>
      <c r="O33" s="459"/>
      <c r="P33" s="451" t="s">
        <v>120</v>
      </c>
      <c r="Q33" s="461"/>
      <c r="R33" s="451" t="s">
        <v>90</v>
      </c>
      <c r="S33" s="456"/>
      <c r="U33" s="462"/>
    </row>
    <row r="34" spans="2:21">
      <c r="B34" s="452">
        <v>29</v>
      </c>
      <c r="C34" s="456" t="s">
        <v>118</v>
      </c>
      <c r="D34" s="452" t="s">
        <v>88</v>
      </c>
      <c r="E34" s="461"/>
      <c r="F34" s="452" t="s">
        <v>24</v>
      </c>
      <c r="G34" s="461"/>
      <c r="H34" s="451" t="s">
        <v>120</v>
      </c>
      <c r="I34" s="461"/>
      <c r="J34" s="451" t="s">
        <v>90</v>
      </c>
      <c r="K34" s="456"/>
      <c r="M34" s="459"/>
      <c r="N34" s="452" t="s">
        <v>24</v>
      </c>
      <c r="O34" s="459"/>
      <c r="P34" s="451" t="s">
        <v>120</v>
      </c>
      <c r="Q34" s="461"/>
      <c r="R34" s="451" t="s">
        <v>90</v>
      </c>
      <c r="S34" s="456"/>
      <c r="U34" s="462"/>
    </row>
    <row r="35" spans="2:21">
      <c r="B35" s="452">
        <v>30</v>
      </c>
      <c r="C35" s="456" t="s">
        <v>118</v>
      </c>
      <c r="D35" s="452" t="s">
        <v>88</v>
      </c>
      <c r="E35" s="461"/>
      <c r="F35" s="452" t="s">
        <v>24</v>
      </c>
      <c r="G35" s="461"/>
      <c r="H35" s="451" t="s">
        <v>120</v>
      </c>
      <c r="I35" s="461"/>
      <c r="J35" s="451" t="s">
        <v>90</v>
      </c>
      <c r="K35" s="456"/>
      <c r="M35" s="459"/>
      <c r="N35" s="452" t="s">
        <v>24</v>
      </c>
      <c r="O35" s="459"/>
      <c r="P35" s="451" t="s">
        <v>120</v>
      </c>
      <c r="Q35" s="461"/>
      <c r="R35" s="451" t="s">
        <v>90</v>
      </c>
      <c r="S35" s="456"/>
      <c r="U35" s="462"/>
    </row>
    <row r="36" spans="2:21">
      <c r="C36" s="457"/>
    </row>
    <row r="37" spans="2:21">
      <c r="C37" s="451" t="s">
        <v>129</v>
      </c>
    </row>
    <row r="38" spans="2:21">
      <c r="C38" s="451" t="s">
        <v>216</v>
      </c>
    </row>
    <row r="39" spans="2:21">
      <c r="C39" s="451" t="s">
        <v>217</v>
      </c>
    </row>
    <row r="40" spans="2:21">
      <c r="C40" s="451" t="s">
        <v>218</v>
      </c>
    </row>
  </sheetData>
  <sheetProtection sheet="1" insertRows="0" deleteRows="0"/>
  <mergeCells count="3">
    <mergeCell ref="E4:K4"/>
    <mergeCell ref="M4:S4"/>
    <mergeCell ref="U4:U5"/>
  </mergeCells>
  <phoneticPr fontId="5" type="Hiragana"/>
  <pageMargins left="0.15748031496063" right="0.15748031496063" top="0.55118110236220497" bottom="0.35433070866141703" header="0.31496062992126" footer="0.31496062992126"/>
  <pageSetup paperSize="9" scale="55" fitToWidth="1" fitToHeight="0" orientation="landscape"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B1:BB64"/>
  <sheetViews>
    <sheetView workbookViewId="0">
      <selection activeCell="B64" sqref="B64"/>
    </sheetView>
  </sheetViews>
  <sheetFormatPr defaultRowHeight="18.75"/>
  <cols>
    <col min="1" max="1" width="1.875" style="52" customWidth="1"/>
    <col min="2" max="3" width="9" style="52" customWidth="1"/>
    <col min="4" max="4" width="45.625" style="52" customWidth="1"/>
    <col min="5" max="16384" width="9" style="52" customWidth="1"/>
  </cols>
  <sheetData>
    <row r="1" spans="2:11">
      <c r="B1" s="52" t="s">
        <v>170</v>
      </c>
      <c r="D1" s="778"/>
      <c r="E1" s="778"/>
      <c r="F1" s="778"/>
    </row>
    <row r="2" spans="2:11" s="90" customFormat="1" ht="20.25" customHeight="1">
      <c r="B2" s="774" t="s">
        <v>235</v>
      </c>
      <c r="C2" s="774"/>
      <c r="D2" s="778"/>
      <c r="E2" s="778"/>
      <c r="F2" s="778"/>
    </row>
    <row r="3" spans="2:11" s="90" customFormat="1" ht="20.25" customHeight="1">
      <c r="B3" s="774"/>
      <c r="C3" s="774"/>
      <c r="D3" s="778"/>
      <c r="E3" s="778"/>
      <c r="F3" s="778"/>
    </row>
    <row r="4" spans="2:11" s="90" customFormat="1" ht="20.25" customHeight="1">
      <c r="B4" s="775"/>
      <c r="C4" s="778" t="s">
        <v>192</v>
      </c>
      <c r="D4" s="778"/>
      <c r="F4" s="787" t="s">
        <v>193</v>
      </c>
      <c r="G4" s="787"/>
      <c r="H4" s="787"/>
      <c r="I4" s="787"/>
      <c r="J4" s="787"/>
      <c r="K4" s="787"/>
    </row>
    <row r="5" spans="2:11" s="90" customFormat="1" ht="20.25" customHeight="1">
      <c r="B5" s="776"/>
      <c r="C5" s="778" t="s">
        <v>196</v>
      </c>
      <c r="D5" s="778"/>
      <c r="F5" s="787"/>
      <c r="G5" s="787"/>
      <c r="H5" s="787"/>
      <c r="I5" s="787"/>
      <c r="J5" s="787"/>
      <c r="K5" s="787"/>
    </row>
    <row r="6" spans="2:11" s="90" customFormat="1" ht="20.25" customHeight="1">
      <c r="B6" s="777" t="s">
        <v>39</v>
      </c>
      <c r="C6" s="778"/>
      <c r="D6" s="778"/>
      <c r="E6" s="781"/>
      <c r="F6" s="784"/>
    </row>
    <row r="7" spans="2:11" s="90" customFormat="1" ht="20.25" customHeight="1">
      <c r="B7" s="774"/>
      <c r="C7" s="774"/>
      <c r="D7" s="778"/>
      <c r="E7" s="781"/>
      <c r="F7" s="784"/>
    </row>
    <row r="8" spans="2:11" s="90" customFormat="1" ht="20.25" customHeight="1">
      <c r="B8" s="778" t="s">
        <v>171</v>
      </c>
      <c r="C8" s="774"/>
      <c r="D8" s="778"/>
      <c r="E8" s="781"/>
      <c r="F8" s="784"/>
    </row>
    <row r="9" spans="2:11" s="90" customFormat="1" ht="20.25" customHeight="1">
      <c r="B9" s="774"/>
      <c r="C9" s="774"/>
      <c r="D9" s="778"/>
      <c r="E9" s="778"/>
      <c r="F9" s="778"/>
    </row>
    <row r="10" spans="2:11" s="90" customFormat="1" ht="20.25" customHeight="1">
      <c r="B10" s="778" t="s">
        <v>220</v>
      </c>
      <c r="C10" s="774"/>
      <c r="D10" s="778"/>
      <c r="E10" s="778"/>
      <c r="F10" s="778"/>
    </row>
    <row r="11" spans="2:11" s="90" customFormat="1" ht="20.25" customHeight="1">
      <c r="B11" s="778"/>
      <c r="C11" s="774"/>
      <c r="D11" s="778"/>
      <c r="E11" s="778"/>
      <c r="F11" s="778"/>
    </row>
    <row r="12" spans="2:11" s="90" customFormat="1" ht="20.25" customHeight="1">
      <c r="B12" s="778" t="s">
        <v>238</v>
      </c>
      <c r="C12" s="774"/>
      <c r="D12" s="778"/>
    </row>
    <row r="13" spans="2:11" s="90" customFormat="1" ht="20.25" customHeight="1">
      <c r="B13" s="778"/>
      <c r="C13" s="774"/>
      <c r="D13" s="778"/>
    </row>
    <row r="14" spans="2:11" s="90" customFormat="1" ht="20.25" customHeight="1">
      <c r="B14" s="778" t="s">
        <v>149</v>
      </c>
      <c r="C14" s="774"/>
      <c r="D14" s="778"/>
    </row>
    <row r="15" spans="2:11" s="90" customFormat="1" ht="20.25" customHeight="1">
      <c r="B15" s="778"/>
      <c r="C15" s="774"/>
      <c r="D15" s="778"/>
    </row>
    <row r="16" spans="2:11" s="90" customFormat="1" ht="20.25" customHeight="1">
      <c r="B16" s="778" t="s">
        <v>249</v>
      </c>
      <c r="C16" s="774"/>
      <c r="D16" s="778"/>
    </row>
    <row r="17" spans="2:25" s="90" customFormat="1" ht="20.25" customHeight="1">
      <c r="B17" s="774"/>
      <c r="C17" s="774"/>
      <c r="D17" s="778"/>
    </row>
    <row r="18" spans="2:25" s="90" customFormat="1" ht="20.25" customHeight="1">
      <c r="B18" s="778" t="s">
        <v>175</v>
      </c>
      <c r="C18" s="774"/>
      <c r="D18" s="778"/>
    </row>
    <row r="19" spans="2:25" s="90" customFormat="1" ht="20.25" customHeight="1">
      <c r="B19" s="774"/>
      <c r="C19" s="774"/>
      <c r="D19" s="778"/>
    </row>
    <row r="20" spans="2:25" s="90" customFormat="1" ht="17.25" customHeight="1">
      <c r="B20" s="778" t="s">
        <v>251</v>
      </c>
      <c r="C20" s="778"/>
      <c r="D20" s="778"/>
    </row>
    <row r="21" spans="2:25" s="90" customFormat="1" ht="17.25" customHeight="1">
      <c r="B21" s="778" t="s">
        <v>172</v>
      </c>
      <c r="C21" s="778"/>
      <c r="D21" s="778"/>
    </row>
    <row r="22" spans="2:25" s="90" customFormat="1" ht="17.25" customHeight="1">
      <c r="B22" s="778"/>
      <c r="C22" s="778"/>
      <c r="D22" s="778"/>
    </row>
    <row r="23" spans="2:25" s="90" customFormat="1" ht="17.25" customHeight="1">
      <c r="B23" s="778"/>
      <c r="C23" s="780" t="s">
        <v>61</v>
      </c>
      <c r="D23" s="780" t="s">
        <v>20</v>
      </c>
    </row>
    <row r="24" spans="2:25" s="90" customFormat="1" ht="17.25" customHeight="1">
      <c r="B24" s="778"/>
      <c r="C24" s="780">
        <v>1</v>
      </c>
      <c r="D24" s="783" t="s">
        <v>17</v>
      </c>
    </row>
    <row r="25" spans="2:25" s="90" customFormat="1" ht="17.25" customHeight="1">
      <c r="B25" s="778"/>
      <c r="C25" s="780">
        <v>2</v>
      </c>
      <c r="D25" s="783" t="s">
        <v>26</v>
      </c>
    </row>
    <row r="26" spans="2:25" s="90" customFormat="1" ht="17.25" customHeight="1">
      <c r="B26" s="778"/>
      <c r="C26" s="780">
        <v>3</v>
      </c>
      <c r="D26" s="783" t="s">
        <v>100</v>
      </c>
    </row>
    <row r="27" spans="2:25" s="90" customFormat="1" ht="17.25" customHeight="1">
      <c r="B27" s="778"/>
      <c r="C27" s="781"/>
      <c r="D27" s="784"/>
    </row>
    <row r="28" spans="2:25" s="90" customFormat="1" ht="17.25" customHeight="1">
      <c r="B28" s="778" t="s">
        <v>252</v>
      </c>
      <c r="C28" s="778"/>
      <c r="D28" s="778"/>
    </row>
    <row r="29" spans="2:25" s="90" customFormat="1" ht="17.25" customHeight="1">
      <c r="B29" s="778" t="s">
        <v>174</v>
      </c>
      <c r="C29" s="778"/>
      <c r="D29" s="778"/>
    </row>
    <row r="30" spans="2:25" s="90" customFormat="1" ht="17.25" customHeight="1">
      <c r="B30" s="778"/>
      <c r="C30" s="778"/>
      <c r="D30" s="778"/>
      <c r="G30" s="788"/>
      <c r="H30" s="788"/>
      <c r="J30" s="788"/>
      <c r="K30" s="788"/>
      <c r="L30" s="788"/>
      <c r="M30" s="788"/>
      <c r="N30" s="788"/>
      <c r="O30" s="788"/>
      <c r="R30" s="788"/>
      <c r="S30" s="788"/>
      <c r="T30" s="788"/>
      <c r="W30" s="788"/>
      <c r="X30" s="788"/>
      <c r="Y30" s="788"/>
    </row>
    <row r="31" spans="2:25" s="90" customFormat="1" ht="17.25" customHeight="1">
      <c r="B31" s="778"/>
      <c r="C31" s="780" t="s">
        <v>9</v>
      </c>
      <c r="D31" s="780" t="s">
        <v>13</v>
      </c>
      <c r="G31" s="788"/>
      <c r="H31" s="788"/>
      <c r="J31" s="788"/>
      <c r="K31" s="788"/>
      <c r="L31" s="788"/>
      <c r="M31" s="788"/>
      <c r="N31" s="788"/>
      <c r="O31" s="788"/>
      <c r="R31" s="788"/>
      <c r="S31" s="788"/>
      <c r="T31" s="788"/>
      <c r="W31" s="788"/>
      <c r="X31" s="788"/>
      <c r="Y31" s="788"/>
    </row>
    <row r="32" spans="2:25" s="90" customFormat="1" ht="17.25" customHeight="1">
      <c r="B32" s="778"/>
      <c r="C32" s="780" t="s">
        <v>28</v>
      </c>
      <c r="D32" s="783" t="s">
        <v>176</v>
      </c>
      <c r="G32" s="788"/>
      <c r="H32" s="788"/>
      <c r="J32" s="788"/>
      <c r="K32" s="788"/>
      <c r="L32" s="788"/>
      <c r="M32" s="788"/>
      <c r="N32" s="788"/>
      <c r="O32" s="788"/>
      <c r="R32" s="788"/>
      <c r="S32" s="788"/>
      <c r="T32" s="788"/>
      <c r="W32" s="788"/>
      <c r="X32" s="788"/>
      <c r="Y32" s="788"/>
    </row>
    <row r="33" spans="2:51" s="90" customFormat="1" ht="17.25" customHeight="1">
      <c r="B33" s="778"/>
      <c r="C33" s="780" t="s">
        <v>19</v>
      </c>
      <c r="D33" s="783" t="s">
        <v>177</v>
      </c>
      <c r="G33" s="788"/>
      <c r="H33" s="788"/>
      <c r="J33" s="788"/>
      <c r="K33" s="788"/>
      <c r="L33" s="788"/>
      <c r="M33" s="788"/>
      <c r="N33" s="788"/>
      <c r="O33" s="788"/>
      <c r="R33" s="788"/>
      <c r="S33" s="788"/>
      <c r="T33" s="788"/>
      <c r="W33" s="788"/>
      <c r="X33" s="788"/>
      <c r="Y33" s="788"/>
    </row>
    <row r="34" spans="2:51" s="90" customFormat="1" ht="17.25" customHeight="1">
      <c r="B34" s="778"/>
      <c r="C34" s="780" t="s">
        <v>33</v>
      </c>
      <c r="D34" s="783" t="s">
        <v>178</v>
      </c>
      <c r="G34" s="788"/>
      <c r="H34" s="788"/>
      <c r="J34" s="788"/>
      <c r="K34" s="788"/>
      <c r="L34" s="788"/>
      <c r="M34" s="788"/>
      <c r="N34" s="788"/>
      <c r="O34" s="788"/>
      <c r="R34" s="788"/>
      <c r="S34" s="788"/>
      <c r="T34" s="788"/>
      <c r="W34" s="788"/>
      <c r="X34" s="788"/>
      <c r="Y34" s="788"/>
    </row>
    <row r="35" spans="2:51" s="90" customFormat="1" ht="17.25" customHeight="1">
      <c r="B35" s="778"/>
      <c r="C35" s="780" t="s">
        <v>35</v>
      </c>
      <c r="D35" s="783" t="s">
        <v>187</v>
      </c>
      <c r="G35" s="788"/>
      <c r="H35" s="788"/>
      <c r="J35" s="788"/>
      <c r="K35" s="788"/>
      <c r="L35" s="788"/>
      <c r="M35" s="788"/>
      <c r="N35" s="788"/>
      <c r="O35" s="788"/>
      <c r="R35" s="788"/>
      <c r="S35" s="788"/>
      <c r="T35" s="788"/>
      <c r="W35" s="788"/>
      <c r="X35" s="788"/>
      <c r="Y35" s="788"/>
    </row>
    <row r="36" spans="2:51" s="90" customFormat="1" ht="17.25" customHeight="1">
      <c r="B36" s="778"/>
      <c r="C36" s="778"/>
      <c r="D36" s="778"/>
      <c r="G36" s="788"/>
      <c r="H36" s="788"/>
      <c r="J36" s="788"/>
      <c r="K36" s="788"/>
      <c r="L36" s="788"/>
      <c r="M36" s="788"/>
      <c r="N36" s="788"/>
      <c r="O36" s="788"/>
      <c r="R36" s="788"/>
      <c r="S36" s="788"/>
      <c r="T36" s="788"/>
      <c r="W36" s="788"/>
      <c r="X36" s="788"/>
      <c r="Y36" s="788"/>
    </row>
    <row r="37" spans="2:51" s="90" customFormat="1" ht="17.25" customHeight="1">
      <c r="B37" s="778"/>
      <c r="C37" s="782" t="s">
        <v>37</v>
      </c>
      <c r="D37" s="778"/>
      <c r="G37" s="788"/>
      <c r="H37" s="788"/>
      <c r="J37" s="788"/>
      <c r="K37" s="788"/>
      <c r="L37" s="788"/>
      <c r="M37" s="788"/>
      <c r="N37" s="788"/>
      <c r="O37" s="788"/>
      <c r="R37" s="788"/>
      <c r="S37" s="788"/>
      <c r="T37" s="788"/>
      <c r="W37" s="788"/>
      <c r="X37" s="788"/>
      <c r="Y37" s="788"/>
    </row>
    <row r="38" spans="2:51" s="90" customFormat="1" ht="17.25" customHeight="1">
      <c r="C38" s="778" t="s">
        <v>134</v>
      </c>
      <c r="F38" s="782"/>
      <c r="G38" s="788"/>
      <c r="H38" s="788"/>
      <c r="J38" s="788"/>
      <c r="K38" s="788"/>
      <c r="L38" s="788"/>
      <c r="M38" s="788"/>
      <c r="N38" s="788"/>
      <c r="O38" s="788"/>
      <c r="R38" s="788"/>
      <c r="S38" s="788"/>
      <c r="T38" s="788"/>
      <c r="W38" s="788"/>
      <c r="X38" s="788"/>
      <c r="Y38" s="788"/>
    </row>
    <row r="39" spans="2:51" s="90" customFormat="1" ht="17.25" customHeight="1">
      <c r="C39" s="778" t="s">
        <v>190</v>
      </c>
      <c r="F39" s="778"/>
      <c r="G39" s="788"/>
      <c r="H39" s="788"/>
      <c r="J39" s="788"/>
      <c r="K39" s="788"/>
      <c r="L39" s="788"/>
      <c r="M39" s="788"/>
      <c r="N39" s="788"/>
      <c r="O39" s="788"/>
      <c r="R39" s="788"/>
      <c r="S39" s="788"/>
      <c r="T39" s="788"/>
      <c r="W39" s="788"/>
      <c r="X39" s="788"/>
      <c r="Y39" s="788"/>
    </row>
    <row r="40" spans="2:51" s="90" customFormat="1" ht="17.25" customHeight="1">
      <c r="B40" s="778"/>
      <c r="C40" s="778"/>
      <c r="D40" s="778"/>
      <c r="E40" s="782"/>
      <c r="F40" s="788"/>
      <c r="G40" s="788"/>
      <c r="H40" s="788"/>
      <c r="J40" s="788"/>
      <c r="K40" s="788"/>
      <c r="L40" s="788"/>
      <c r="M40" s="788"/>
      <c r="N40" s="788"/>
      <c r="O40" s="788"/>
      <c r="R40" s="788"/>
      <c r="S40" s="788"/>
      <c r="T40" s="788"/>
      <c r="W40" s="788"/>
      <c r="X40" s="788"/>
      <c r="Y40" s="788"/>
    </row>
    <row r="41" spans="2:51" s="90" customFormat="1" ht="17.25" customHeight="1">
      <c r="B41" s="778" t="s">
        <v>253</v>
      </c>
      <c r="C41" s="778"/>
      <c r="D41" s="778"/>
    </row>
    <row r="42" spans="2:51" s="90" customFormat="1" ht="17.25" customHeight="1">
      <c r="B42" s="778" t="s">
        <v>180</v>
      </c>
      <c r="C42" s="778"/>
      <c r="D42" s="778"/>
    </row>
    <row r="43" spans="2:51" s="90" customFormat="1" ht="17.25" customHeight="1">
      <c r="B43" s="779" t="s">
        <v>34</v>
      </c>
      <c r="E43" s="785"/>
      <c r="F43" s="785"/>
      <c r="G43" s="785"/>
      <c r="H43" s="785"/>
      <c r="I43" s="785"/>
      <c r="J43" s="785"/>
      <c r="K43" s="785"/>
      <c r="L43" s="785"/>
      <c r="M43" s="785"/>
      <c r="N43" s="785"/>
      <c r="O43" s="785"/>
      <c r="P43" s="785"/>
      <c r="Q43" s="785"/>
      <c r="R43" s="785"/>
      <c r="S43" s="785"/>
      <c r="T43" s="785"/>
      <c r="U43" s="785"/>
      <c r="Y43" s="785"/>
      <c r="Z43" s="785"/>
      <c r="AA43" s="785"/>
      <c r="AB43" s="785"/>
      <c r="AD43" s="785"/>
      <c r="AE43" s="785"/>
      <c r="AF43" s="785"/>
      <c r="AG43" s="785"/>
      <c r="AH43" s="785"/>
      <c r="AI43" s="789"/>
      <c r="AJ43" s="785"/>
      <c r="AK43" s="785"/>
      <c r="AL43" s="785"/>
      <c r="AM43" s="785"/>
      <c r="AN43" s="785"/>
      <c r="AO43" s="785"/>
      <c r="AP43" s="785"/>
      <c r="AQ43" s="785"/>
      <c r="AR43" s="785"/>
      <c r="AS43" s="785"/>
      <c r="AT43" s="785"/>
      <c r="AU43" s="785"/>
      <c r="AV43" s="785"/>
      <c r="AW43" s="785"/>
      <c r="AX43" s="785"/>
      <c r="AY43" s="789"/>
    </row>
    <row r="44" spans="2:51" s="90" customFormat="1" ht="17.25" customHeight="1"/>
    <row r="45" spans="2:51" s="90" customFormat="1" ht="17.25" customHeight="1">
      <c r="B45" s="778" t="s">
        <v>255</v>
      </c>
      <c r="C45" s="778"/>
    </row>
    <row r="46" spans="2:51" s="90" customFormat="1" ht="17.25" customHeight="1">
      <c r="B46" s="778"/>
      <c r="C46" s="778"/>
    </row>
    <row r="47" spans="2:51" s="90" customFormat="1" ht="17.25" customHeight="1">
      <c r="B47" s="778" t="s">
        <v>256</v>
      </c>
      <c r="C47" s="778"/>
    </row>
    <row r="48" spans="2:51" s="90" customFormat="1" ht="17.25" customHeight="1">
      <c r="B48" s="778" t="s">
        <v>222</v>
      </c>
      <c r="C48" s="778"/>
    </row>
    <row r="49" spans="2:54" s="90" customFormat="1" ht="17.25" customHeight="1">
      <c r="B49" s="778"/>
      <c r="C49" s="778"/>
    </row>
    <row r="50" spans="2:54" s="90" customFormat="1" ht="17.25" customHeight="1">
      <c r="B50" s="778" t="s">
        <v>257</v>
      </c>
      <c r="C50" s="778"/>
    </row>
    <row r="51" spans="2:54" s="90" customFormat="1" ht="17.25" customHeight="1">
      <c r="B51" s="778" t="s">
        <v>114</v>
      </c>
      <c r="C51" s="778"/>
    </row>
    <row r="52" spans="2:54" s="90" customFormat="1" ht="17.25" customHeight="1">
      <c r="B52" s="778"/>
      <c r="C52" s="778"/>
    </row>
    <row r="53" spans="2:54" s="90" customFormat="1" ht="17.25" customHeight="1">
      <c r="B53" s="778" t="s">
        <v>259</v>
      </c>
      <c r="C53" s="778"/>
      <c r="D53" s="778"/>
    </row>
    <row r="54" spans="2:54" s="90" customFormat="1" ht="17.25" customHeight="1">
      <c r="B54" s="778"/>
      <c r="C54" s="778"/>
      <c r="D54" s="778"/>
    </row>
    <row r="55" spans="2:54" s="90" customFormat="1" ht="17.25" customHeight="1">
      <c r="B55" s="90" t="s">
        <v>95</v>
      </c>
      <c r="D55" s="778"/>
    </row>
    <row r="56" spans="2:54" s="90" customFormat="1" ht="17.25" customHeight="1">
      <c r="B56" s="90" t="s">
        <v>181</v>
      </c>
      <c r="D56" s="778"/>
    </row>
    <row r="57" spans="2:54" s="90" customFormat="1" ht="17.25" customHeight="1">
      <c r="B57" s="90" t="s">
        <v>223</v>
      </c>
      <c r="D57" s="778"/>
    </row>
    <row r="58" spans="2:54" s="90" customFormat="1" ht="17.25" customHeight="1"/>
    <row r="59" spans="2:54" s="90" customFormat="1" ht="17.25" customHeight="1">
      <c r="B59" s="90" t="s">
        <v>110</v>
      </c>
      <c r="E59" s="786"/>
      <c r="F59" s="786"/>
      <c r="G59" s="786"/>
      <c r="H59" s="786"/>
      <c r="I59" s="786"/>
      <c r="J59" s="786"/>
      <c r="K59" s="786"/>
      <c r="L59" s="786"/>
      <c r="M59" s="786"/>
      <c r="N59" s="786"/>
      <c r="O59" s="786"/>
      <c r="P59" s="786"/>
      <c r="Q59" s="786"/>
      <c r="R59" s="786"/>
      <c r="S59" s="786"/>
      <c r="T59" s="786"/>
      <c r="U59" s="786"/>
      <c r="V59" s="786"/>
      <c r="W59" s="786"/>
      <c r="X59" s="786"/>
      <c r="Y59" s="786"/>
      <c r="Z59" s="786"/>
      <c r="AA59" s="786"/>
      <c r="AB59" s="786"/>
      <c r="AC59" s="786"/>
      <c r="AD59" s="786"/>
      <c r="AE59" s="786"/>
      <c r="AF59" s="786"/>
      <c r="AG59" s="786"/>
      <c r="AH59" s="786"/>
      <c r="AI59" s="786"/>
      <c r="AJ59" s="786"/>
      <c r="AK59" s="786"/>
      <c r="AL59" s="786"/>
      <c r="AM59" s="786"/>
      <c r="AN59" s="786"/>
      <c r="AO59" s="786"/>
      <c r="AP59" s="786"/>
      <c r="AQ59" s="786"/>
      <c r="AR59" s="786"/>
      <c r="AS59" s="786"/>
      <c r="AT59" s="786"/>
      <c r="AU59" s="786"/>
      <c r="AV59" s="786"/>
      <c r="AW59" s="786"/>
      <c r="AX59" s="786"/>
    </row>
    <row r="60" spans="2:54" s="90" customFormat="1" ht="17.25" customHeight="1">
      <c r="E60" s="786"/>
      <c r="F60" s="786"/>
      <c r="G60" s="786"/>
      <c r="H60" s="786"/>
      <c r="I60" s="786"/>
      <c r="J60" s="786"/>
      <c r="K60" s="786"/>
      <c r="L60" s="786"/>
      <c r="M60" s="786"/>
      <c r="N60" s="786"/>
      <c r="O60" s="786"/>
      <c r="P60" s="786"/>
      <c r="Q60" s="786"/>
      <c r="R60" s="786"/>
      <c r="S60" s="786"/>
      <c r="T60" s="786"/>
      <c r="U60" s="786"/>
      <c r="V60" s="786"/>
      <c r="W60" s="786"/>
      <c r="X60" s="786"/>
      <c r="Y60" s="786"/>
      <c r="Z60" s="786"/>
      <c r="AA60" s="786"/>
      <c r="AB60" s="786"/>
      <c r="AC60" s="786"/>
      <c r="AD60" s="786"/>
      <c r="AE60" s="786"/>
      <c r="AF60" s="786"/>
      <c r="AG60" s="786"/>
      <c r="AH60" s="786"/>
      <c r="AI60" s="786"/>
      <c r="AJ60" s="786"/>
      <c r="AK60" s="786"/>
      <c r="AL60" s="786"/>
      <c r="AM60" s="786"/>
      <c r="AN60" s="786"/>
      <c r="AO60" s="786"/>
      <c r="AP60" s="786"/>
      <c r="AQ60" s="786"/>
      <c r="AR60" s="786"/>
      <c r="AS60" s="786"/>
      <c r="AT60" s="786"/>
      <c r="AU60" s="786"/>
      <c r="AV60" s="786"/>
      <c r="AW60" s="786"/>
      <c r="AX60" s="786"/>
    </row>
    <row r="61" spans="2:54" s="90" customFormat="1" ht="17.25" customHeight="1">
      <c r="B61" s="90" t="s">
        <v>260</v>
      </c>
      <c r="E61" s="786"/>
      <c r="F61" s="786"/>
      <c r="G61" s="786"/>
      <c r="H61" s="786"/>
      <c r="I61" s="786"/>
      <c r="J61" s="786"/>
      <c r="K61" s="786"/>
      <c r="L61" s="786"/>
      <c r="M61" s="786"/>
      <c r="N61" s="786"/>
      <c r="O61" s="786"/>
      <c r="P61" s="786"/>
      <c r="Q61" s="786"/>
      <c r="R61" s="786"/>
      <c r="S61" s="786"/>
      <c r="T61" s="786"/>
      <c r="U61" s="786"/>
      <c r="V61" s="786"/>
      <c r="W61" s="786"/>
      <c r="X61" s="786"/>
      <c r="Y61" s="786"/>
      <c r="Z61" s="786"/>
      <c r="AA61" s="786"/>
      <c r="AB61" s="786"/>
      <c r="AC61" s="786"/>
      <c r="AD61" s="786"/>
      <c r="AE61" s="786"/>
      <c r="AF61" s="786"/>
      <c r="AG61" s="786"/>
      <c r="AH61" s="786"/>
      <c r="AI61" s="786"/>
      <c r="AJ61" s="786"/>
      <c r="AK61" s="786"/>
      <c r="AL61" s="786"/>
      <c r="AM61" s="786"/>
      <c r="AN61" s="786"/>
      <c r="AO61" s="786"/>
      <c r="AP61" s="786"/>
      <c r="AQ61" s="786"/>
      <c r="AR61" s="786"/>
      <c r="AS61" s="786"/>
      <c r="AT61" s="786"/>
      <c r="AU61" s="786"/>
      <c r="AV61" s="786"/>
      <c r="AW61" s="786"/>
      <c r="AX61" s="786"/>
      <c r="AY61" s="786"/>
      <c r="AZ61" s="786"/>
      <c r="BA61" s="786"/>
      <c r="BB61" s="786"/>
    </row>
    <row r="62" spans="2:54" s="90" customFormat="1" ht="17.25" customHeight="1">
      <c r="E62" s="786"/>
      <c r="F62" s="786"/>
      <c r="G62" s="786"/>
      <c r="H62" s="786"/>
      <c r="I62" s="786"/>
      <c r="J62" s="786"/>
      <c r="K62" s="786"/>
      <c r="L62" s="786"/>
      <c r="M62" s="786"/>
      <c r="N62" s="786"/>
      <c r="O62" s="786"/>
      <c r="P62" s="786"/>
      <c r="Q62" s="786"/>
      <c r="R62" s="786"/>
      <c r="S62" s="786"/>
      <c r="T62" s="786"/>
      <c r="U62" s="786"/>
      <c r="V62" s="786"/>
      <c r="W62" s="786"/>
      <c r="X62" s="786"/>
      <c r="Y62" s="786"/>
      <c r="Z62" s="786"/>
      <c r="AA62" s="786"/>
      <c r="AB62" s="786"/>
      <c r="AC62" s="786"/>
      <c r="AD62" s="786"/>
      <c r="AE62" s="786"/>
      <c r="AF62" s="786"/>
      <c r="AG62" s="786"/>
      <c r="AH62" s="786"/>
      <c r="AI62" s="786"/>
      <c r="AJ62" s="786"/>
      <c r="AK62" s="786"/>
      <c r="AL62" s="786"/>
      <c r="AM62" s="786"/>
      <c r="AN62" s="786"/>
      <c r="AO62" s="786"/>
      <c r="AP62" s="786"/>
      <c r="AQ62" s="786"/>
      <c r="AR62" s="786"/>
      <c r="AS62" s="786"/>
      <c r="AT62" s="786"/>
      <c r="AU62" s="786"/>
      <c r="AV62" s="786"/>
      <c r="AW62" s="786"/>
      <c r="AX62" s="786"/>
      <c r="AY62" s="786"/>
      <c r="AZ62" s="786"/>
      <c r="BA62" s="786"/>
      <c r="BB62" s="786"/>
    </row>
    <row r="63" spans="2:54" s="90" customFormat="1" ht="17.25" customHeight="1">
      <c r="B63" s="90" t="s">
        <v>6</v>
      </c>
      <c r="E63" s="786"/>
      <c r="F63" s="786"/>
      <c r="G63" s="786"/>
      <c r="H63" s="786"/>
      <c r="I63" s="786"/>
      <c r="J63" s="786"/>
      <c r="K63" s="786"/>
      <c r="L63" s="786"/>
      <c r="M63" s="786"/>
      <c r="N63" s="786"/>
      <c r="O63" s="786"/>
      <c r="P63" s="786"/>
      <c r="Q63" s="786"/>
      <c r="R63" s="786"/>
      <c r="S63" s="786"/>
      <c r="T63" s="786"/>
      <c r="U63" s="786"/>
      <c r="V63" s="786"/>
      <c r="W63" s="786"/>
      <c r="X63" s="786"/>
      <c r="Y63" s="786"/>
      <c r="Z63" s="786"/>
      <c r="AA63" s="786"/>
      <c r="AB63" s="786"/>
      <c r="AC63" s="786"/>
      <c r="AD63" s="786"/>
      <c r="AE63" s="786"/>
      <c r="AF63" s="786"/>
      <c r="AG63" s="786"/>
      <c r="AH63" s="786"/>
      <c r="AI63" s="786"/>
      <c r="AJ63" s="786"/>
      <c r="AK63" s="786"/>
      <c r="AL63" s="786"/>
      <c r="AM63" s="786"/>
      <c r="AN63" s="786"/>
      <c r="AO63" s="786"/>
      <c r="AP63" s="786"/>
      <c r="AQ63" s="786"/>
      <c r="AR63" s="786"/>
      <c r="AS63" s="786"/>
      <c r="AT63" s="786"/>
      <c r="AU63" s="786"/>
      <c r="AV63" s="786"/>
      <c r="AW63" s="786"/>
      <c r="AX63" s="786"/>
      <c r="AY63" s="786"/>
      <c r="AZ63" s="786"/>
      <c r="BA63" s="786"/>
      <c r="BB63" s="786"/>
    </row>
    <row r="64" spans="2:54" s="90" customFormat="1" ht="17.25" customHeight="1">
      <c r="E64" s="786"/>
      <c r="F64" s="786"/>
      <c r="G64" s="786"/>
      <c r="H64" s="786"/>
      <c r="I64" s="786"/>
      <c r="J64" s="786"/>
      <c r="K64" s="786"/>
      <c r="L64" s="786"/>
      <c r="M64" s="786"/>
      <c r="N64" s="786"/>
      <c r="O64" s="786"/>
      <c r="P64" s="786"/>
      <c r="Q64" s="786"/>
      <c r="R64" s="786"/>
      <c r="S64" s="786"/>
      <c r="T64" s="786"/>
      <c r="U64" s="786"/>
      <c r="V64" s="786"/>
      <c r="W64" s="786"/>
      <c r="X64" s="786"/>
      <c r="Y64" s="786"/>
      <c r="Z64" s="786"/>
      <c r="AA64" s="786"/>
      <c r="AB64" s="786"/>
      <c r="AC64" s="786"/>
      <c r="AD64" s="786"/>
      <c r="AE64" s="786"/>
      <c r="AF64" s="786"/>
      <c r="AG64" s="786"/>
      <c r="AH64" s="786"/>
      <c r="AI64" s="786"/>
      <c r="AJ64" s="786"/>
      <c r="AK64" s="786"/>
      <c r="AL64" s="786"/>
      <c r="AM64" s="786"/>
      <c r="AN64" s="786"/>
      <c r="AO64" s="786"/>
      <c r="AP64" s="786"/>
      <c r="AQ64" s="786"/>
      <c r="AR64" s="786"/>
      <c r="AS64" s="786"/>
      <c r="AT64" s="786"/>
      <c r="AU64" s="786"/>
      <c r="AV64" s="786"/>
      <c r="AW64" s="786"/>
      <c r="AX64" s="786"/>
      <c r="AY64" s="786"/>
      <c r="AZ64" s="786"/>
      <c r="BA64" s="786"/>
      <c r="BB64" s="786"/>
    </row>
    <row r="65" ht="17.25" customHeight="1"/>
  </sheetData>
  <mergeCells count="1">
    <mergeCell ref="F4:K5"/>
  </mergeCells>
  <phoneticPr fontId="5" type="Hiragana"/>
  <pageMargins left="0.70866141732283516" right="0.70866141732283516" top="0.74803149606299202" bottom="0.74803149606299202" header="0.31496062992126" footer="0.31496062992126"/>
  <pageSetup paperSize="9" scale="46" fitToWidth="1" fitToHeight="1" orientation="portrait" usePrinterDefaults="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sheetPr>
    <pageSetUpPr fitToPage="1"/>
  </sheetPr>
  <dimension ref="A1:L42"/>
  <sheetViews>
    <sheetView workbookViewId="0">
      <selection activeCell="E16" sqref="E16"/>
    </sheetView>
  </sheetViews>
  <sheetFormatPr defaultRowHeight="25.5"/>
  <cols>
    <col min="1" max="1" width="1.75" style="790" customWidth="1"/>
    <col min="2" max="2" width="9" style="790" customWidth="1"/>
    <col min="3" max="12" width="40.625" style="790" customWidth="1"/>
    <col min="13" max="16384" width="9" style="790" customWidth="1"/>
  </cols>
  <sheetData>
    <row r="1" spans="1:12">
      <c r="A1" s="791"/>
      <c r="B1" s="792" t="s">
        <v>136</v>
      </c>
      <c r="C1" s="792"/>
      <c r="D1" s="792"/>
    </row>
    <row r="2" spans="1:12">
      <c r="A2" s="791"/>
      <c r="B2" s="792"/>
      <c r="C2" s="792"/>
      <c r="D2" s="792"/>
    </row>
    <row r="3" spans="1:12">
      <c r="A3" s="791"/>
      <c r="B3" s="793" t="s">
        <v>61</v>
      </c>
      <c r="C3" s="793" t="s">
        <v>159</v>
      </c>
      <c r="D3" s="792"/>
    </row>
    <row r="4" spans="1:12">
      <c r="A4" s="791"/>
      <c r="B4" s="794">
        <v>1</v>
      </c>
      <c r="C4" s="799" t="s">
        <v>224</v>
      </c>
      <c r="D4" s="792"/>
    </row>
    <row r="5" spans="1:12">
      <c r="A5" s="791"/>
      <c r="B5" s="794">
        <v>2</v>
      </c>
      <c r="C5" s="799" t="s">
        <v>11</v>
      </c>
    </row>
    <row r="6" spans="1:12">
      <c r="A6" s="791"/>
      <c r="B6" s="794">
        <v>3</v>
      </c>
      <c r="C6" s="799" t="s">
        <v>11</v>
      </c>
      <c r="D6" s="792"/>
    </row>
    <row r="7" spans="1:12">
      <c r="A7" s="791"/>
      <c r="B7" s="794">
        <v>4</v>
      </c>
      <c r="C7" s="799" t="s">
        <v>11</v>
      </c>
      <c r="D7" s="792"/>
    </row>
    <row r="8" spans="1:12">
      <c r="A8" s="791"/>
      <c r="B8" s="794">
        <v>5</v>
      </c>
      <c r="C8" s="799" t="s">
        <v>11</v>
      </c>
      <c r="D8" s="792"/>
    </row>
    <row r="9" spans="1:12">
      <c r="A9" s="791"/>
      <c r="B9" s="792"/>
      <c r="C9" s="792"/>
      <c r="D9" s="792"/>
    </row>
    <row r="10" spans="1:12">
      <c r="A10" s="791"/>
      <c r="B10" s="792" t="s">
        <v>161</v>
      </c>
      <c r="C10" s="792"/>
      <c r="D10" s="792"/>
    </row>
    <row r="11" spans="1:12" ht="26.25">
      <c r="A11" s="791"/>
      <c r="B11" s="792"/>
      <c r="C11" s="792"/>
      <c r="D11" s="792"/>
    </row>
    <row r="12" spans="1:12" ht="26.25">
      <c r="A12" s="791"/>
      <c r="B12" s="795" t="s">
        <v>20</v>
      </c>
      <c r="C12" s="800" t="s">
        <v>17</v>
      </c>
      <c r="D12" s="804" t="s">
        <v>26</v>
      </c>
      <c r="E12" s="804" t="s">
        <v>100</v>
      </c>
      <c r="F12" s="809" t="s">
        <v>11</v>
      </c>
      <c r="G12" s="809" t="s">
        <v>11</v>
      </c>
      <c r="H12" s="809" t="s">
        <v>11</v>
      </c>
      <c r="I12" s="809" t="s">
        <v>11</v>
      </c>
      <c r="J12" s="809" t="s">
        <v>11</v>
      </c>
      <c r="K12" s="809" t="s">
        <v>11</v>
      </c>
      <c r="L12" s="811" t="s">
        <v>11</v>
      </c>
    </row>
    <row r="13" spans="1:12">
      <c r="A13" s="791"/>
      <c r="B13" s="796" t="s">
        <v>137</v>
      </c>
      <c r="C13" s="801" t="s">
        <v>38</v>
      </c>
      <c r="D13" s="805" t="s">
        <v>38</v>
      </c>
      <c r="E13" s="805" t="s">
        <v>68</v>
      </c>
      <c r="F13" s="810" t="s">
        <v>11</v>
      </c>
      <c r="G13" s="810" t="s">
        <v>11</v>
      </c>
      <c r="H13" s="810" t="s">
        <v>11</v>
      </c>
      <c r="I13" s="810" t="s">
        <v>11</v>
      </c>
      <c r="J13" s="810" t="s">
        <v>11</v>
      </c>
      <c r="K13" s="810" t="s">
        <v>11</v>
      </c>
      <c r="L13" s="812" t="s">
        <v>11</v>
      </c>
    </row>
    <row r="14" spans="1:12">
      <c r="B14" s="797"/>
      <c r="C14" s="802" t="s">
        <v>11</v>
      </c>
      <c r="D14" s="806" t="s">
        <v>14</v>
      </c>
      <c r="E14" s="806" t="s">
        <v>11</v>
      </c>
      <c r="F14" s="806" t="s">
        <v>11</v>
      </c>
      <c r="G14" s="806" t="s">
        <v>11</v>
      </c>
      <c r="H14" s="806" t="s">
        <v>11</v>
      </c>
      <c r="I14" s="806" t="s">
        <v>11</v>
      </c>
      <c r="J14" s="806" t="s">
        <v>11</v>
      </c>
      <c r="K14" s="806" t="s">
        <v>11</v>
      </c>
      <c r="L14" s="813" t="s">
        <v>11</v>
      </c>
    </row>
    <row r="15" spans="1:12">
      <c r="B15" s="797"/>
      <c r="C15" s="802" t="s">
        <v>11</v>
      </c>
      <c r="D15" s="807" t="s">
        <v>11</v>
      </c>
      <c r="E15" s="807" t="s">
        <v>11</v>
      </c>
      <c r="F15" s="807" t="s">
        <v>11</v>
      </c>
      <c r="G15" s="807" t="s">
        <v>11</v>
      </c>
      <c r="H15" s="807" t="s">
        <v>11</v>
      </c>
      <c r="I15" s="807" t="s">
        <v>11</v>
      </c>
      <c r="J15" s="807" t="s">
        <v>11</v>
      </c>
      <c r="K15" s="807" t="s">
        <v>11</v>
      </c>
      <c r="L15" s="814" t="s">
        <v>11</v>
      </c>
    </row>
    <row r="16" spans="1:12">
      <c r="B16" s="797"/>
      <c r="C16" s="802" t="s">
        <v>11</v>
      </c>
      <c r="D16" s="807" t="s">
        <v>11</v>
      </c>
      <c r="E16" s="807" t="s">
        <v>11</v>
      </c>
      <c r="F16" s="807" t="s">
        <v>11</v>
      </c>
      <c r="G16" s="807" t="s">
        <v>11</v>
      </c>
      <c r="H16" s="807" t="s">
        <v>11</v>
      </c>
      <c r="I16" s="807" t="s">
        <v>11</v>
      </c>
      <c r="J16" s="807" t="s">
        <v>11</v>
      </c>
      <c r="K16" s="807" t="s">
        <v>11</v>
      </c>
      <c r="L16" s="814" t="s">
        <v>11</v>
      </c>
    </row>
    <row r="17" spans="2:12">
      <c r="B17" s="797"/>
      <c r="C17" s="802" t="s">
        <v>11</v>
      </c>
      <c r="D17" s="807" t="s">
        <v>11</v>
      </c>
      <c r="E17" s="807" t="s">
        <v>11</v>
      </c>
      <c r="F17" s="807" t="s">
        <v>11</v>
      </c>
      <c r="G17" s="807" t="s">
        <v>11</v>
      </c>
      <c r="H17" s="807" t="s">
        <v>11</v>
      </c>
      <c r="I17" s="807" t="s">
        <v>11</v>
      </c>
      <c r="J17" s="807" t="s">
        <v>11</v>
      </c>
      <c r="K17" s="807" t="s">
        <v>11</v>
      </c>
      <c r="L17" s="814" t="s">
        <v>11</v>
      </c>
    </row>
    <row r="18" spans="2:12">
      <c r="B18" s="797"/>
      <c r="C18" s="802" t="s">
        <v>11</v>
      </c>
      <c r="D18" s="807" t="s">
        <v>11</v>
      </c>
      <c r="E18" s="807" t="s">
        <v>11</v>
      </c>
      <c r="F18" s="807" t="s">
        <v>11</v>
      </c>
      <c r="G18" s="807" t="s">
        <v>11</v>
      </c>
      <c r="H18" s="807" t="s">
        <v>11</v>
      </c>
      <c r="I18" s="807" t="s">
        <v>11</v>
      </c>
      <c r="J18" s="807" t="s">
        <v>11</v>
      </c>
      <c r="K18" s="807" t="s">
        <v>11</v>
      </c>
      <c r="L18" s="814" t="s">
        <v>11</v>
      </c>
    </row>
    <row r="19" spans="2:12">
      <c r="B19" s="797"/>
      <c r="C19" s="802" t="s">
        <v>11</v>
      </c>
      <c r="D19" s="807" t="s">
        <v>11</v>
      </c>
      <c r="E19" s="807" t="s">
        <v>11</v>
      </c>
      <c r="F19" s="807" t="s">
        <v>11</v>
      </c>
      <c r="G19" s="807" t="s">
        <v>11</v>
      </c>
      <c r="H19" s="807" t="s">
        <v>11</v>
      </c>
      <c r="I19" s="807" t="s">
        <v>11</v>
      </c>
      <c r="J19" s="807" t="s">
        <v>11</v>
      </c>
      <c r="K19" s="807" t="s">
        <v>11</v>
      </c>
      <c r="L19" s="814" t="s">
        <v>11</v>
      </c>
    </row>
    <row r="20" spans="2:12">
      <c r="B20" s="797"/>
      <c r="C20" s="802" t="s">
        <v>11</v>
      </c>
      <c r="D20" s="807" t="s">
        <v>11</v>
      </c>
      <c r="E20" s="807" t="s">
        <v>11</v>
      </c>
      <c r="F20" s="807" t="s">
        <v>11</v>
      </c>
      <c r="G20" s="807" t="s">
        <v>11</v>
      </c>
      <c r="H20" s="807" t="s">
        <v>11</v>
      </c>
      <c r="I20" s="807" t="s">
        <v>11</v>
      </c>
      <c r="J20" s="807" t="s">
        <v>11</v>
      </c>
      <c r="K20" s="807" t="s">
        <v>11</v>
      </c>
      <c r="L20" s="814" t="s">
        <v>11</v>
      </c>
    </row>
    <row r="21" spans="2:12">
      <c r="B21" s="797"/>
      <c r="C21" s="802" t="s">
        <v>11</v>
      </c>
      <c r="D21" s="807" t="s">
        <v>11</v>
      </c>
      <c r="E21" s="807" t="s">
        <v>11</v>
      </c>
      <c r="F21" s="807" t="s">
        <v>11</v>
      </c>
      <c r="G21" s="807" t="s">
        <v>11</v>
      </c>
      <c r="H21" s="807" t="s">
        <v>11</v>
      </c>
      <c r="I21" s="807" t="s">
        <v>11</v>
      </c>
      <c r="J21" s="807" t="s">
        <v>11</v>
      </c>
      <c r="K21" s="807" t="s">
        <v>11</v>
      </c>
      <c r="L21" s="814" t="s">
        <v>11</v>
      </c>
    </row>
    <row r="22" spans="2:12">
      <c r="B22" s="797"/>
      <c r="C22" s="802" t="s">
        <v>11</v>
      </c>
      <c r="D22" s="807" t="s">
        <v>11</v>
      </c>
      <c r="E22" s="807" t="s">
        <v>11</v>
      </c>
      <c r="F22" s="807" t="s">
        <v>11</v>
      </c>
      <c r="G22" s="807" t="s">
        <v>11</v>
      </c>
      <c r="H22" s="807" t="s">
        <v>11</v>
      </c>
      <c r="I22" s="807" t="s">
        <v>11</v>
      </c>
      <c r="J22" s="807" t="s">
        <v>11</v>
      </c>
      <c r="K22" s="807" t="s">
        <v>11</v>
      </c>
      <c r="L22" s="814" t="s">
        <v>11</v>
      </c>
    </row>
    <row r="23" spans="2:12">
      <c r="B23" s="797"/>
      <c r="C23" s="802" t="s">
        <v>11</v>
      </c>
      <c r="D23" s="807" t="s">
        <v>11</v>
      </c>
      <c r="E23" s="807" t="s">
        <v>11</v>
      </c>
      <c r="F23" s="807" t="s">
        <v>11</v>
      </c>
      <c r="G23" s="807" t="s">
        <v>11</v>
      </c>
      <c r="H23" s="807" t="s">
        <v>11</v>
      </c>
      <c r="I23" s="807" t="s">
        <v>11</v>
      </c>
      <c r="J23" s="807" t="s">
        <v>11</v>
      </c>
      <c r="K23" s="807" t="s">
        <v>11</v>
      </c>
      <c r="L23" s="814" t="s">
        <v>11</v>
      </c>
    </row>
    <row r="24" spans="2:12">
      <c r="B24" s="797"/>
      <c r="C24" s="802" t="s">
        <v>11</v>
      </c>
      <c r="D24" s="807" t="s">
        <v>11</v>
      </c>
      <c r="E24" s="807" t="s">
        <v>11</v>
      </c>
      <c r="F24" s="807" t="s">
        <v>11</v>
      </c>
      <c r="G24" s="807" t="s">
        <v>11</v>
      </c>
      <c r="H24" s="807" t="s">
        <v>11</v>
      </c>
      <c r="I24" s="807" t="s">
        <v>11</v>
      </c>
      <c r="J24" s="807" t="s">
        <v>11</v>
      </c>
      <c r="K24" s="807" t="s">
        <v>11</v>
      </c>
      <c r="L24" s="814" t="s">
        <v>11</v>
      </c>
    </row>
    <row r="25" spans="2:12" ht="26.25">
      <c r="B25" s="798"/>
      <c r="C25" s="803" t="s">
        <v>11</v>
      </c>
      <c r="D25" s="808" t="s">
        <v>11</v>
      </c>
      <c r="E25" s="808" t="s">
        <v>11</v>
      </c>
      <c r="F25" s="808" t="s">
        <v>11</v>
      </c>
      <c r="G25" s="808" t="s">
        <v>11</v>
      </c>
      <c r="H25" s="808" t="s">
        <v>11</v>
      </c>
      <c r="I25" s="808" t="s">
        <v>11</v>
      </c>
      <c r="J25" s="808" t="s">
        <v>11</v>
      </c>
      <c r="K25" s="808" t="s">
        <v>11</v>
      </c>
      <c r="L25" s="815" t="s">
        <v>11</v>
      </c>
    </row>
    <row r="28" spans="2:12">
      <c r="C28" s="790" t="s">
        <v>198</v>
      </c>
    </row>
    <row r="29" spans="2:12">
      <c r="C29" s="790" t="s">
        <v>141</v>
      </c>
    </row>
    <row r="30" spans="2:12">
      <c r="C30" s="790" t="s">
        <v>163</v>
      </c>
    </row>
    <row r="31" spans="2:12">
      <c r="C31" s="790" t="s">
        <v>165</v>
      </c>
    </row>
    <row r="32" spans="2:12">
      <c r="C32" s="790" t="s">
        <v>225</v>
      </c>
    </row>
    <row r="33" spans="3:3">
      <c r="C33" s="790" t="s">
        <v>143</v>
      </c>
    </row>
    <row r="34" spans="3:3">
      <c r="C34" s="790" t="s">
        <v>142</v>
      </c>
    </row>
    <row r="35" spans="3:3">
      <c r="C35" s="790" t="s">
        <v>147</v>
      </c>
    </row>
    <row r="37" spans="3:3">
      <c r="C37" s="790" t="s">
        <v>200</v>
      </c>
    </row>
    <row r="38" spans="3:3">
      <c r="C38" s="790" t="s">
        <v>148</v>
      </c>
    </row>
    <row r="39" spans="3:3">
      <c r="C39" s="790" t="s">
        <v>150</v>
      </c>
    </row>
    <row r="40" spans="3:3">
      <c r="C40" s="790" t="s">
        <v>152</v>
      </c>
    </row>
    <row r="41" spans="3:3">
      <c r="C41" s="790" t="s">
        <v>153</v>
      </c>
    </row>
    <row r="42" spans="3:3">
      <c r="C42" s="790" t="s">
        <v>157</v>
      </c>
    </row>
  </sheetData>
  <mergeCells count="1">
    <mergeCell ref="B13:B25"/>
  </mergeCells>
  <phoneticPr fontId="5" type="Hiragana"/>
  <pageMargins left="0.70866141732283516" right="0.70866141732283516" top="0.74803149606299202" bottom="0.74803149606299202" header="0.31496062992126" footer="0.31496062992126"/>
  <pageSetup paperSize="9" scale="28"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J127"/>
  <sheetViews>
    <sheetView workbookViewId="0">
      <selection activeCell="A2" sqref="A2:U2"/>
    </sheetView>
  </sheetViews>
  <sheetFormatPr defaultColWidth="9.00390625" defaultRowHeight="18.75"/>
  <cols>
    <col min="1" max="1" width="1.125" style="52" customWidth="1"/>
    <col min="2" max="2" width="49.375" style="53" customWidth="1"/>
    <col min="3" max="3" width="43.75" style="53" customWidth="1"/>
    <col min="4" max="4" width="50.625" style="53" customWidth="1"/>
    <col min="5" max="14" width="8.625" style="52" customWidth="1"/>
    <col min="15" max="16384" width="9" style="52" customWidth="1"/>
  </cols>
  <sheetData>
    <row r="1" spans="2:36" ht="24">
      <c r="B1" s="54" t="s">
        <v>314</v>
      </c>
    </row>
    <row r="2" spans="2:36" s="53" customFormat="1" ht="112.5">
      <c r="B2" s="55" t="s">
        <v>315</v>
      </c>
      <c r="C2" s="61" t="s">
        <v>43</v>
      </c>
      <c r="D2" s="61" t="s">
        <v>258</v>
      </c>
      <c r="E2" s="70" t="s">
        <v>65</v>
      </c>
      <c r="F2" s="70" t="s">
        <v>342</v>
      </c>
      <c r="G2" s="70" t="s">
        <v>182</v>
      </c>
      <c r="H2" s="70" t="s">
        <v>328</v>
      </c>
      <c r="I2" s="70" t="s">
        <v>344</v>
      </c>
      <c r="J2" s="70" t="s">
        <v>70</v>
      </c>
      <c r="K2" s="70" t="s">
        <v>215</v>
      </c>
      <c r="L2" s="70" t="s">
        <v>345</v>
      </c>
      <c r="M2" s="70" t="s">
        <v>303</v>
      </c>
      <c r="N2" s="70" t="s">
        <v>347</v>
      </c>
    </row>
    <row r="3" spans="2:36" ht="56.25">
      <c r="B3" s="56" t="s">
        <v>316</v>
      </c>
      <c r="C3" s="62" t="s">
        <v>11</v>
      </c>
      <c r="D3" s="62" t="s">
        <v>32</v>
      </c>
      <c r="E3" s="71" t="s">
        <v>285</v>
      </c>
      <c r="F3" s="71" t="s">
        <v>285</v>
      </c>
      <c r="G3" s="71" t="s">
        <v>285</v>
      </c>
      <c r="H3" s="71" t="s">
        <v>285</v>
      </c>
      <c r="I3" s="71" t="s">
        <v>285</v>
      </c>
      <c r="J3" s="71" t="s">
        <v>285</v>
      </c>
      <c r="K3" s="71" t="s">
        <v>285</v>
      </c>
      <c r="L3" s="71" t="s">
        <v>285</v>
      </c>
      <c r="M3" s="71" t="s">
        <v>285</v>
      </c>
      <c r="N3" s="71" t="s">
        <v>285</v>
      </c>
      <c r="O3" s="77"/>
      <c r="P3" s="77"/>
      <c r="Q3" s="77"/>
      <c r="R3" s="77"/>
      <c r="S3" s="77"/>
      <c r="T3" s="77"/>
      <c r="U3" s="77"/>
      <c r="V3" s="77"/>
      <c r="W3" s="77"/>
      <c r="X3" s="77"/>
      <c r="Y3" s="77"/>
      <c r="Z3" s="77"/>
      <c r="AA3" s="77"/>
      <c r="AB3" s="77"/>
      <c r="AC3" s="77"/>
      <c r="AD3" s="77"/>
      <c r="AE3" s="77"/>
      <c r="AF3" s="77"/>
      <c r="AG3" s="77"/>
      <c r="AH3" s="77"/>
      <c r="AI3" s="77"/>
      <c r="AJ3" s="77"/>
    </row>
    <row r="4" spans="2:36" ht="37.5">
      <c r="B4" s="56" t="s">
        <v>274</v>
      </c>
      <c r="C4" s="62" t="s">
        <v>330</v>
      </c>
      <c r="D4" s="62" t="s">
        <v>156</v>
      </c>
      <c r="E4" s="71" t="s">
        <v>285</v>
      </c>
      <c r="F4" s="71" t="s">
        <v>285</v>
      </c>
      <c r="G4" s="71" t="s">
        <v>285</v>
      </c>
      <c r="H4" s="71" t="s">
        <v>285</v>
      </c>
      <c r="I4" s="71" t="s">
        <v>285</v>
      </c>
      <c r="J4" s="71" t="s">
        <v>285</v>
      </c>
      <c r="K4" s="71" t="s">
        <v>285</v>
      </c>
      <c r="L4" s="71" t="s">
        <v>285</v>
      </c>
      <c r="M4" s="71" t="s">
        <v>285</v>
      </c>
      <c r="N4" s="71" t="s">
        <v>285</v>
      </c>
      <c r="O4" s="77"/>
      <c r="P4" s="77"/>
      <c r="Q4" s="77"/>
      <c r="R4" s="77"/>
      <c r="S4" s="77"/>
      <c r="T4" s="77"/>
      <c r="U4" s="77"/>
      <c r="V4" s="77"/>
      <c r="W4" s="77"/>
      <c r="X4" s="77"/>
      <c r="Y4" s="77"/>
      <c r="Z4" s="77"/>
      <c r="AA4" s="77"/>
      <c r="AB4" s="77"/>
      <c r="AC4" s="77"/>
      <c r="AD4" s="77"/>
      <c r="AE4" s="77"/>
      <c r="AF4" s="77"/>
      <c r="AG4" s="77"/>
      <c r="AH4" s="77"/>
      <c r="AI4" s="77"/>
      <c r="AJ4" s="77"/>
    </row>
    <row r="5" spans="2:36">
      <c r="B5" s="56" t="s">
        <v>237</v>
      </c>
      <c r="C5" s="62" t="s">
        <v>127</v>
      </c>
      <c r="D5" s="62"/>
      <c r="E5" s="71" t="s">
        <v>285</v>
      </c>
      <c r="F5" s="71" t="s">
        <v>285</v>
      </c>
      <c r="G5" s="71" t="s">
        <v>285</v>
      </c>
      <c r="H5" s="71" t="s">
        <v>285</v>
      </c>
      <c r="I5" s="71" t="s">
        <v>285</v>
      </c>
      <c r="J5" s="71" t="s">
        <v>285</v>
      </c>
      <c r="K5" s="71" t="s">
        <v>285</v>
      </c>
      <c r="L5" s="71" t="s">
        <v>285</v>
      </c>
      <c r="M5" s="71" t="s">
        <v>285</v>
      </c>
      <c r="N5" s="71" t="s">
        <v>285</v>
      </c>
      <c r="O5" s="77"/>
      <c r="P5" s="77"/>
      <c r="Q5" s="77"/>
      <c r="R5" s="77"/>
      <c r="S5" s="77"/>
      <c r="T5" s="77"/>
      <c r="U5" s="77"/>
      <c r="V5" s="77"/>
      <c r="W5" s="77"/>
      <c r="X5" s="77"/>
      <c r="Y5" s="77"/>
      <c r="Z5" s="77"/>
      <c r="AA5" s="77"/>
      <c r="AB5" s="77"/>
      <c r="AC5" s="77"/>
      <c r="AD5" s="77"/>
      <c r="AE5" s="77"/>
      <c r="AF5" s="77"/>
      <c r="AG5" s="77"/>
      <c r="AH5" s="77"/>
      <c r="AI5" s="77"/>
      <c r="AJ5" s="77"/>
    </row>
    <row r="6" spans="2:36">
      <c r="B6" s="56" t="s">
        <v>317</v>
      </c>
      <c r="C6" s="62" t="s">
        <v>11</v>
      </c>
      <c r="D6" s="62"/>
      <c r="E6" s="71" t="s">
        <v>11</v>
      </c>
      <c r="F6" s="71" t="s">
        <v>11</v>
      </c>
      <c r="G6" s="71" t="s">
        <v>11</v>
      </c>
      <c r="H6" s="71" t="s">
        <v>11</v>
      </c>
      <c r="I6" s="71" t="s">
        <v>11</v>
      </c>
      <c r="J6" s="71" t="s">
        <v>11</v>
      </c>
      <c r="K6" s="71" t="s">
        <v>11</v>
      </c>
      <c r="L6" s="71" t="s">
        <v>285</v>
      </c>
      <c r="M6" s="71" t="s">
        <v>11</v>
      </c>
      <c r="N6" s="71" t="s">
        <v>11</v>
      </c>
      <c r="O6" s="77"/>
      <c r="P6" s="77"/>
      <c r="Q6" s="77"/>
      <c r="R6" s="77"/>
      <c r="S6" s="77"/>
      <c r="T6" s="77"/>
      <c r="U6" s="77"/>
      <c r="V6" s="77"/>
      <c r="W6" s="77"/>
      <c r="X6" s="77"/>
      <c r="Y6" s="77"/>
      <c r="Z6" s="77"/>
      <c r="AA6" s="77"/>
      <c r="AB6" s="77"/>
      <c r="AC6" s="77"/>
      <c r="AD6" s="77"/>
      <c r="AE6" s="77"/>
      <c r="AF6" s="77"/>
      <c r="AG6" s="77"/>
      <c r="AH6" s="77"/>
      <c r="AI6" s="77"/>
      <c r="AJ6" s="77"/>
    </row>
    <row r="7" spans="2:36" ht="56.25">
      <c r="B7" s="56" t="s">
        <v>60</v>
      </c>
      <c r="C7" s="62" t="s">
        <v>331</v>
      </c>
      <c r="D7" s="62"/>
      <c r="E7" s="71" t="s">
        <v>11</v>
      </c>
      <c r="F7" s="71" t="s">
        <v>11</v>
      </c>
      <c r="G7" s="71" t="s">
        <v>11</v>
      </c>
      <c r="H7" s="71" t="s">
        <v>11</v>
      </c>
      <c r="I7" s="71" t="s">
        <v>11</v>
      </c>
      <c r="J7" s="71" t="s">
        <v>285</v>
      </c>
      <c r="K7" s="71" t="s">
        <v>11</v>
      </c>
      <c r="L7" s="71" t="s">
        <v>11</v>
      </c>
      <c r="M7" s="71" t="s">
        <v>11</v>
      </c>
      <c r="N7" s="71" t="s">
        <v>11</v>
      </c>
      <c r="O7" s="77"/>
      <c r="P7" s="77"/>
      <c r="Q7" s="77"/>
      <c r="R7" s="77"/>
      <c r="S7" s="77"/>
      <c r="T7" s="77"/>
      <c r="U7" s="77"/>
      <c r="V7" s="77"/>
      <c r="W7" s="77"/>
      <c r="X7" s="77"/>
      <c r="Y7" s="77"/>
      <c r="Z7" s="77"/>
      <c r="AA7" s="77"/>
      <c r="AB7" s="77"/>
      <c r="AC7" s="77"/>
      <c r="AD7" s="77"/>
      <c r="AE7" s="77"/>
      <c r="AF7" s="77"/>
      <c r="AG7" s="77"/>
      <c r="AH7" s="77"/>
      <c r="AI7" s="77"/>
      <c r="AJ7" s="77"/>
    </row>
    <row r="8" spans="2:36" ht="37.5">
      <c r="B8" s="56" t="s">
        <v>318</v>
      </c>
      <c r="C8" s="62" t="s">
        <v>331</v>
      </c>
      <c r="D8" s="62"/>
      <c r="E8" s="71" t="s">
        <v>11</v>
      </c>
      <c r="F8" s="71" t="s">
        <v>11</v>
      </c>
      <c r="G8" s="71" t="s">
        <v>11</v>
      </c>
      <c r="H8" s="71" t="s">
        <v>11</v>
      </c>
      <c r="I8" s="71" t="s">
        <v>11</v>
      </c>
      <c r="J8" s="71" t="s">
        <v>285</v>
      </c>
      <c r="K8" s="71" t="s">
        <v>11</v>
      </c>
      <c r="L8" s="71" t="s">
        <v>11</v>
      </c>
      <c r="M8" s="71" t="s">
        <v>11</v>
      </c>
      <c r="N8" s="71" t="s">
        <v>11</v>
      </c>
      <c r="O8" s="77"/>
      <c r="P8" s="77"/>
      <c r="Q8" s="77"/>
      <c r="R8" s="77"/>
      <c r="S8" s="77"/>
      <c r="T8" s="77"/>
      <c r="U8" s="77"/>
      <c r="V8" s="77"/>
      <c r="W8" s="77"/>
      <c r="X8" s="77"/>
      <c r="Y8" s="77"/>
      <c r="Z8" s="77"/>
      <c r="AA8" s="77"/>
      <c r="AB8" s="77"/>
      <c r="AC8" s="77"/>
      <c r="AD8" s="77"/>
      <c r="AE8" s="77"/>
      <c r="AF8" s="77"/>
      <c r="AG8" s="77"/>
      <c r="AH8" s="77"/>
      <c r="AI8" s="77"/>
      <c r="AJ8" s="77"/>
    </row>
    <row r="9" spans="2:36">
      <c r="B9" s="57" t="s">
        <v>320</v>
      </c>
      <c r="C9" s="63" t="s">
        <v>332</v>
      </c>
      <c r="D9" s="63"/>
      <c r="E9" s="72" t="s">
        <v>11</v>
      </c>
      <c r="F9" s="72" t="s">
        <v>11</v>
      </c>
      <c r="G9" s="72" t="s">
        <v>11</v>
      </c>
      <c r="H9" s="72" t="s">
        <v>11</v>
      </c>
      <c r="I9" s="72" t="s">
        <v>11</v>
      </c>
      <c r="J9" s="72" t="s">
        <v>11</v>
      </c>
      <c r="K9" s="72" t="s">
        <v>11</v>
      </c>
      <c r="L9" s="72" t="s">
        <v>11</v>
      </c>
      <c r="M9" s="72" t="s">
        <v>11</v>
      </c>
      <c r="N9" s="72" t="s">
        <v>285</v>
      </c>
      <c r="O9" s="77"/>
      <c r="P9" s="77"/>
      <c r="Q9" s="77"/>
      <c r="R9" s="77"/>
      <c r="S9" s="77"/>
      <c r="T9" s="77"/>
      <c r="U9" s="77"/>
      <c r="V9" s="77"/>
      <c r="W9" s="77"/>
      <c r="X9" s="77"/>
      <c r="Y9" s="77"/>
      <c r="Z9" s="77"/>
      <c r="AA9" s="77"/>
      <c r="AB9" s="77"/>
      <c r="AC9" s="77"/>
      <c r="AD9" s="77"/>
      <c r="AE9" s="77"/>
      <c r="AF9" s="77"/>
      <c r="AG9" s="77"/>
      <c r="AH9" s="77"/>
      <c r="AI9" s="77"/>
      <c r="AJ9" s="77"/>
    </row>
    <row r="10" spans="2:36" ht="37.5">
      <c r="B10" s="58" t="s">
        <v>321</v>
      </c>
      <c r="C10" s="64" t="s">
        <v>103</v>
      </c>
      <c r="D10" s="64"/>
      <c r="E10" s="73" t="s">
        <v>285</v>
      </c>
      <c r="F10" s="73" t="s">
        <v>285</v>
      </c>
      <c r="G10" s="73" t="s">
        <v>11</v>
      </c>
      <c r="H10" s="73" t="s">
        <v>11</v>
      </c>
      <c r="I10" s="73" t="s">
        <v>11</v>
      </c>
      <c r="J10" s="73" t="s">
        <v>11</v>
      </c>
      <c r="K10" s="73" t="s">
        <v>285</v>
      </c>
      <c r="L10" s="73" t="s">
        <v>11</v>
      </c>
      <c r="M10" s="73" t="s">
        <v>285</v>
      </c>
      <c r="N10" s="73" t="s">
        <v>11</v>
      </c>
      <c r="O10" s="77"/>
      <c r="P10" s="77"/>
      <c r="Q10" s="77"/>
      <c r="R10" s="77"/>
      <c r="S10" s="77"/>
      <c r="T10" s="77"/>
      <c r="U10" s="77"/>
      <c r="V10" s="77"/>
      <c r="W10" s="77"/>
      <c r="X10" s="77"/>
      <c r="Y10" s="77"/>
      <c r="Z10" s="77"/>
      <c r="AA10" s="77"/>
      <c r="AB10" s="77"/>
      <c r="AC10" s="77"/>
      <c r="AD10" s="77"/>
      <c r="AE10" s="77"/>
      <c r="AF10" s="77"/>
      <c r="AG10" s="77"/>
      <c r="AH10" s="77"/>
      <c r="AI10" s="77"/>
      <c r="AJ10" s="77"/>
    </row>
    <row r="11" spans="2:36" ht="37.5">
      <c r="B11" s="59" t="s">
        <v>122</v>
      </c>
      <c r="C11" s="65" t="s">
        <v>146</v>
      </c>
      <c r="D11" s="65"/>
      <c r="E11" s="74" t="s">
        <v>11</v>
      </c>
      <c r="F11" s="74" t="s">
        <v>11</v>
      </c>
      <c r="G11" s="74" t="s">
        <v>285</v>
      </c>
      <c r="H11" s="74" t="s">
        <v>285</v>
      </c>
      <c r="I11" s="74" t="s">
        <v>285</v>
      </c>
      <c r="J11" s="74" t="s">
        <v>285</v>
      </c>
      <c r="K11" s="74" t="s">
        <v>11</v>
      </c>
      <c r="L11" s="74" t="s">
        <v>285</v>
      </c>
      <c r="M11" s="74" t="s">
        <v>11</v>
      </c>
      <c r="N11" s="74" t="s">
        <v>11</v>
      </c>
      <c r="O11" s="77"/>
      <c r="P11" s="77"/>
      <c r="Q11" s="77"/>
      <c r="R11" s="77"/>
      <c r="S11" s="77"/>
      <c r="T11" s="77"/>
      <c r="U11" s="77"/>
      <c r="V11" s="77"/>
      <c r="W11" s="77"/>
      <c r="X11" s="77"/>
      <c r="Y11" s="77"/>
      <c r="Z11" s="77"/>
      <c r="AA11" s="77"/>
      <c r="AB11" s="77"/>
      <c r="AC11" s="77"/>
      <c r="AD11" s="77"/>
      <c r="AE11" s="77"/>
      <c r="AF11" s="77"/>
      <c r="AG11" s="77"/>
      <c r="AH11" s="77"/>
      <c r="AI11" s="77"/>
      <c r="AJ11" s="77"/>
    </row>
    <row r="12" spans="2:36" ht="150">
      <c r="B12" s="57" t="s">
        <v>116</v>
      </c>
      <c r="C12" s="63" t="s">
        <v>11</v>
      </c>
      <c r="D12" s="67" t="s">
        <v>248</v>
      </c>
      <c r="E12" s="72" t="s">
        <v>285</v>
      </c>
      <c r="F12" s="72" t="s">
        <v>11</v>
      </c>
      <c r="G12" s="72" t="s">
        <v>11</v>
      </c>
      <c r="H12" s="72" t="s">
        <v>11</v>
      </c>
      <c r="I12" s="72" t="s">
        <v>285</v>
      </c>
      <c r="J12" s="72" t="s">
        <v>285</v>
      </c>
      <c r="K12" s="72" t="s">
        <v>285</v>
      </c>
      <c r="L12" s="72" t="s">
        <v>11</v>
      </c>
      <c r="M12" s="72" t="s">
        <v>285</v>
      </c>
      <c r="N12" s="72" t="s">
        <v>11</v>
      </c>
      <c r="O12" s="77"/>
      <c r="P12" s="77"/>
      <c r="Q12" s="77"/>
      <c r="R12" s="77"/>
      <c r="S12" s="77"/>
      <c r="T12" s="77"/>
      <c r="U12" s="77"/>
      <c r="V12" s="77"/>
      <c r="W12" s="77"/>
      <c r="X12" s="77"/>
      <c r="Y12" s="77"/>
      <c r="Z12" s="77"/>
      <c r="AA12" s="77"/>
      <c r="AB12" s="77"/>
      <c r="AC12" s="77"/>
      <c r="AD12" s="77"/>
      <c r="AE12" s="77"/>
      <c r="AF12" s="77"/>
      <c r="AG12" s="77"/>
      <c r="AH12" s="77"/>
      <c r="AI12" s="77"/>
      <c r="AJ12" s="77"/>
    </row>
    <row r="13" spans="2:36" ht="37.5">
      <c r="B13" s="60" t="s">
        <v>189</v>
      </c>
      <c r="C13" s="65" t="s">
        <v>322</v>
      </c>
      <c r="D13" s="68"/>
      <c r="E13" s="74" t="s">
        <v>11</v>
      </c>
      <c r="F13" s="74" t="s">
        <v>285</v>
      </c>
      <c r="G13" s="74" t="s">
        <v>285</v>
      </c>
      <c r="H13" s="74" t="s">
        <v>285</v>
      </c>
      <c r="I13" s="74" t="s">
        <v>11</v>
      </c>
      <c r="J13" s="74" t="s">
        <v>11</v>
      </c>
      <c r="K13" s="74" t="s">
        <v>11</v>
      </c>
      <c r="L13" s="74" t="s">
        <v>285</v>
      </c>
      <c r="M13" s="74" t="s">
        <v>11</v>
      </c>
      <c r="N13" s="74" t="s">
        <v>285</v>
      </c>
      <c r="O13" s="77"/>
      <c r="P13" s="77"/>
      <c r="Q13" s="77"/>
      <c r="R13" s="77"/>
      <c r="S13" s="77"/>
      <c r="T13" s="77"/>
      <c r="U13" s="77"/>
      <c r="V13" s="77"/>
      <c r="W13" s="77"/>
      <c r="X13" s="77"/>
      <c r="Y13" s="77"/>
      <c r="Z13" s="77"/>
      <c r="AA13" s="77"/>
      <c r="AB13" s="77"/>
      <c r="AC13" s="77"/>
      <c r="AD13" s="77"/>
      <c r="AE13" s="77"/>
      <c r="AF13" s="77"/>
      <c r="AG13" s="77"/>
      <c r="AH13" s="77"/>
      <c r="AI13" s="77"/>
      <c r="AJ13" s="77"/>
    </row>
    <row r="14" spans="2:36" ht="93.75">
      <c r="B14" s="57" t="s">
        <v>48</v>
      </c>
      <c r="C14" s="63" t="s">
        <v>333</v>
      </c>
      <c r="D14" s="63"/>
      <c r="E14" s="75" t="s">
        <v>285</v>
      </c>
      <c r="F14" s="75" t="s">
        <v>285</v>
      </c>
      <c r="G14" s="75" t="s">
        <v>285</v>
      </c>
      <c r="H14" s="75" t="s">
        <v>285</v>
      </c>
      <c r="I14" s="75" t="s">
        <v>285</v>
      </c>
      <c r="J14" s="75" t="s">
        <v>285</v>
      </c>
      <c r="K14" s="75" t="s">
        <v>285</v>
      </c>
      <c r="L14" s="75" t="s">
        <v>285</v>
      </c>
      <c r="M14" s="75" t="s">
        <v>285</v>
      </c>
      <c r="N14" s="75" t="s">
        <v>285</v>
      </c>
      <c r="O14" s="77"/>
      <c r="P14" s="77"/>
      <c r="Q14" s="77"/>
      <c r="R14" s="77"/>
      <c r="S14" s="77"/>
      <c r="T14" s="77"/>
      <c r="U14" s="77"/>
      <c r="V14" s="77"/>
      <c r="W14" s="77"/>
      <c r="X14" s="77"/>
      <c r="Y14" s="77"/>
      <c r="Z14" s="77"/>
      <c r="AA14" s="77"/>
      <c r="AB14" s="77"/>
      <c r="AC14" s="77"/>
      <c r="AD14" s="77"/>
      <c r="AE14" s="77"/>
      <c r="AF14" s="77"/>
      <c r="AG14" s="77"/>
      <c r="AH14" s="77"/>
      <c r="AI14" s="77"/>
      <c r="AJ14" s="77"/>
    </row>
    <row r="15" spans="2:36" ht="37.5">
      <c r="B15" s="59" t="s">
        <v>323</v>
      </c>
      <c r="C15" s="65" t="s">
        <v>121</v>
      </c>
      <c r="D15" s="65"/>
      <c r="E15" s="76"/>
      <c r="F15" s="76"/>
      <c r="G15" s="76"/>
      <c r="H15" s="76"/>
      <c r="I15" s="76"/>
      <c r="J15" s="76"/>
      <c r="K15" s="76"/>
      <c r="L15" s="76"/>
      <c r="M15" s="76"/>
      <c r="N15" s="76"/>
      <c r="O15" s="77"/>
      <c r="P15" s="77"/>
      <c r="Q15" s="77"/>
      <c r="R15" s="77"/>
      <c r="S15" s="77"/>
      <c r="T15" s="77"/>
      <c r="U15" s="77"/>
      <c r="V15" s="77"/>
      <c r="W15" s="77"/>
      <c r="X15" s="77"/>
      <c r="Y15" s="77"/>
      <c r="Z15" s="77"/>
      <c r="AA15" s="77"/>
      <c r="AB15" s="77"/>
      <c r="AC15" s="77"/>
      <c r="AD15" s="77"/>
      <c r="AE15" s="77"/>
      <c r="AF15" s="77"/>
      <c r="AG15" s="77"/>
      <c r="AH15" s="77"/>
      <c r="AI15" s="77"/>
      <c r="AJ15" s="77"/>
    </row>
    <row r="16" spans="2:36">
      <c r="B16" s="56" t="s">
        <v>325</v>
      </c>
      <c r="C16" s="62" t="s">
        <v>335</v>
      </c>
      <c r="D16" s="62"/>
      <c r="E16" s="71" t="s">
        <v>11</v>
      </c>
      <c r="F16" s="71" t="s">
        <v>11</v>
      </c>
      <c r="G16" s="71" t="s">
        <v>285</v>
      </c>
      <c r="H16" s="71" t="s">
        <v>285</v>
      </c>
      <c r="I16" s="71" t="s">
        <v>285</v>
      </c>
      <c r="J16" s="71" t="s">
        <v>285</v>
      </c>
      <c r="K16" s="71" t="s">
        <v>11</v>
      </c>
      <c r="L16" s="71" t="s">
        <v>285</v>
      </c>
      <c r="M16" s="71" t="s">
        <v>11</v>
      </c>
      <c r="N16" s="71" t="s">
        <v>11</v>
      </c>
      <c r="O16" s="77"/>
      <c r="P16" s="77"/>
      <c r="Q16" s="77"/>
      <c r="R16" s="77"/>
      <c r="S16" s="77"/>
      <c r="T16" s="77"/>
      <c r="U16" s="77"/>
      <c r="V16" s="77"/>
      <c r="W16" s="77"/>
      <c r="X16" s="77"/>
      <c r="Y16" s="77"/>
      <c r="Z16" s="77"/>
      <c r="AA16" s="77"/>
      <c r="AB16" s="77"/>
      <c r="AC16" s="77"/>
      <c r="AD16" s="77"/>
      <c r="AE16" s="77"/>
      <c r="AF16" s="77"/>
      <c r="AG16" s="77"/>
      <c r="AH16" s="77"/>
      <c r="AI16" s="77"/>
      <c r="AJ16" s="77"/>
    </row>
    <row r="17" spans="2:36" ht="37.5">
      <c r="B17" s="56" t="s">
        <v>326</v>
      </c>
      <c r="C17" s="62" t="s">
        <v>337</v>
      </c>
      <c r="D17" s="62"/>
      <c r="E17" s="71" t="s">
        <v>11</v>
      </c>
      <c r="F17" s="71" t="s">
        <v>11</v>
      </c>
      <c r="G17" s="71" t="s">
        <v>285</v>
      </c>
      <c r="H17" s="71" t="s">
        <v>285</v>
      </c>
      <c r="I17" s="71" t="s">
        <v>11</v>
      </c>
      <c r="J17" s="71" t="s">
        <v>11</v>
      </c>
      <c r="K17" s="71" t="s">
        <v>11</v>
      </c>
      <c r="L17" s="71" t="s">
        <v>285</v>
      </c>
      <c r="M17" s="71" t="s">
        <v>11</v>
      </c>
      <c r="N17" s="71" t="s">
        <v>11</v>
      </c>
      <c r="O17" s="77"/>
      <c r="P17" s="77"/>
      <c r="Q17" s="77"/>
      <c r="R17" s="77"/>
      <c r="S17" s="77"/>
      <c r="T17" s="77"/>
      <c r="U17" s="77"/>
      <c r="V17" s="77"/>
      <c r="W17" s="77"/>
      <c r="X17" s="77"/>
      <c r="Y17" s="77"/>
      <c r="Z17" s="77"/>
      <c r="AA17" s="77"/>
      <c r="AB17" s="77"/>
      <c r="AC17" s="77"/>
      <c r="AD17" s="77"/>
      <c r="AE17" s="77"/>
      <c r="AF17" s="77"/>
      <c r="AG17" s="77"/>
      <c r="AH17" s="77"/>
      <c r="AI17" s="77"/>
      <c r="AJ17" s="77"/>
    </row>
    <row r="18" spans="2:36" ht="37.5">
      <c r="B18" s="56" t="s">
        <v>327</v>
      </c>
      <c r="C18" s="62" t="s">
        <v>338</v>
      </c>
      <c r="D18" s="62" t="s">
        <v>340</v>
      </c>
      <c r="E18" s="71" t="s">
        <v>11</v>
      </c>
      <c r="F18" s="71" t="s">
        <v>11</v>
      </c>
      <c r="G18" s="71" t="s">
        <v>285</v>
      </c>
      <c r="H18" s="71" t="s">
        <v>285</v>
      </c>
      <c r="I18" s="71" t="s">
        <v>285</v>
      </c>
      <c r="J18" s="71" t="s">
        <v>285</v>
      </c>
      <c r="K18" s="71" t="s">
        <v>11</v>
      </c>
      <c r="L18" s="71" t="s">
        <v>285</v>
      </c>
      <c r="M18" s="71" t="s">
        <v>11</v>
      </c>
      <c r="N18" s="71" t="s">
        <v>285</v>
      </c>
      <c r="O18" s="77"/>
      <c r="P18" s="77"/>
      <c r="Q18" s="77"/>
      <c r="R18" s="77"/>
      <c r="S18" s="77"/>
      <c r="T18" s="77"/>
      <c r="U18" s="77"/>
      <c r="V18" s="77"/>
      <c r="W18" s="77"/>
      <c r="X18" s="77"/>
      <c r="Y18" s="77"/>
      <c r="Z18" s="77"/>
      <c r="AA18" s="77"/>
      <c r="AB18" s="77"/>
      <c r="AC18" s="77"/>
      <c r="AD18" s="77"/>
      <c r="AE18" s="77"/>
      <c r="AF18" s="77"/>
      <c r="AG18" s="77"/>
      <c r="AH18" s="77"/>
      <c r="AI18" s="77"/>
      <c r="AJ18" s="77"/>
    </row>
    <row r="19" spans="2:36">
      <c r="B19" s="56" t="s">
        <v>329</v>
      </c>
      <c r="C19" s="66" t="s">
        <v>11</v>
      </c>
      <c r="D19" s="69"/>
      <c r="E19" s="71" t="s">
        <v>11</v>
      </c>
      <c r="F19" s="71" t="s">
        <v>11</v>
      </c>
      <c r="G19" s="71" t="s">
        <v>11</v>
      </c>
      <c r="H19" s="71" t="s">
        <v>11</v>
      </c>
      <c r="I19" s="71" t="s">
        <v>11</v>
      </c>
      <c r="J19" s="71" t="s">
        <v>11</v>
      </c>
      <c r="K19" s="71" t="s">
        <v>285</v>
      </c>
      <c r="L19" s="71" t="s">
        <v>11</v>
      </c>
      <c r="M19" s="71" t="s">
        <v>11</v>
      </c>
      <c r="N19" s="71" t="s">
        <v>11</v>
      </c>
      <c r="O19" s="77"/>
      <c r="P19" s="77"/>
      <c r="Q19" s="77"/>
      <c r="R19" s="77"/>
      <c r="S19" s="77"/>
      <c r="T19" s="77"/>
      <c r="U19" s="77"/>
      <c r="V19" s="77"/>
      <c r="W19" s="77"/>
      <c r="X19" s="77"/>
      <c r="Y19" s="77"/>
      <c r="Z19" s="77"/>
      <c r="AA19" s="77"/>
      <c r="AB19" s="77"/>
      <c r="AC19" s="77"/>
      <c r="AD19" s="77"/>
      <c r="AE19" s="77"/>
      <c r="AF19" s="77"/>
      <c r="AG19" s="77"/>
      <c r="AH19" s="77"/>
      <c r="AI19" s="77"/>
      <c r="AJ19" s="77"/>
    </row>
    <row r="20" spans="2:36">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row>
    <row r="21" spans="2:36">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row>
    <row r="22" spans="2:36">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row>
    <row r="23" spans="2:36">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row>
    <row r="24" spans="2:36">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row>
    <row r="25" spans="2:36">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row>
    <row r="26" spans="2:36">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row>
    <row r="27" spans="2:36">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row>
    <row r="28" spans="2:36">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row>
    <row r="29" spans="2:36">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row>
    <row r="30" spans="2:36">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row>
    <row r="31" spans="2:36">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row>
    <row r="32" spans="2:36">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row>
    <row r="33" spans="5:36">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row>
    <row r="34" spans="5:36">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row>
    <row r="35" spans="5:36">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row>
    <row r="36" spans="5:3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row>
    <row r="37" spans="5:3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row>
    <row r="38" spans="5:3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row>
    <row r="39" spans="5:3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row>
    <row r="40" spans="5:3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row>
    <row r="41" spans="5:3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row>
    <row r="42" spans="5:3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row>
    <row r="43" spans="5:3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row>
    <row r="44" spans="5:3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row>
    <row r="45" spans="5:3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row>
    <row r="46" spans="5:3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row>
    <row r="47" spans="5:3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row>
    <row r="48" spans="5:3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row>
    <row r="49" spans="5:3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row>
    <row r="50" spans="5:3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row>
    <row r="51" spans="5:3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row>
    <row r="52" spans="5:3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row>
    <row r="53" spans="5:3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row>
    <row r="54" spans="5:36">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row>
    <row r="55" spans="5:36">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row>
    <row r="56" spans="5:36">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row>
    <row r="57" spans="5:36">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row>
    <row r="58" spans="5:36">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row>
    <row r="59" spans="5:36">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row>
    <row r="60" spans="5:36">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row>
    <row r="61" spans="5:36">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row>
    <row r="62" spans="5:36">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row>
    <row r="63" spans="5:36">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row>
    <row r="64" spans="5:36">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row>
    <row r="65" spans="5:36">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row>
    <row r="66" spans="5:36">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row>
    <row r="67" spans="5:36">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row>
    <row r="68" spans="5:36">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row>
    <row r="69" spans="5:36">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row>
    <row r="70" spans="5:36">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row>
    <row r="71" spans="5:36">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row>
    <row r="72" spans="5:36">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row>
    <row r="73" spans="5:36">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row>
    <row r="74" spans="5:36">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row>
    <row r="75" spans="5:36">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row>
    <row r="76" spans="5:36">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row>
    <row r="77" spans="5:36">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row>
    <row r="78" spans="5:36">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row>
    <row r="79" spans="5:36">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row>
    <row r="80" spans="5:36">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row>
    <row r="81" spans="5:36">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row>
    <row r="82" spans="5:36">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row>
    <row r="83" spans="5:36">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row>
    <row r="84" spans="5:36">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row>
    <row r="85" spans="5:36">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row>
    <row r="86" spans="5:36">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row>
    <row r="87" spans="5:36">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row>
    <row r="88" spans="5:36">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row>
    <row r="89" spans="5:36">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row>
    <row r="90" spans="5:36">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row>
    <row r="91" spans="5:36">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row>
    <row r="92" spans="5:36">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row>
    <row r="93" spans="5:36">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row>
    <row r="94" spans="5:36">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row>
    <row r="95" spans="5:36">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row>
    <row r="96" spans="5:36">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row>
    <row r="97" spans="5:36">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row>
    <row r="98" spans="5:36">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row>
    <row r="99" spans="5:36">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row>
    <row r="100" spans="5:36">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row>
    <row r="101" spans="5:36">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row>
    <row r="102" spans="5:36">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row>
    <row r="103" spans="5:36">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row>
    <row r="104" spans="5:36">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row>
    <row r="105" spans="5:36">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row>
    <row r="106" spans="5:36">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row>
    <row r="107" spans="5:36">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row>
    <row r="108" spans="5:36">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row>
    <row r="109" spans="5:36">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row>
    <row r="110" spans="5:36">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row>
    <row r="111" spans="5:36">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row>
    <row r="112" spans="5:36">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row>
    <row r="113" spans="5:36">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row>
    <row r="114" spans="5:36">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row>
    <row r="115" spans="5:36">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row>
    <row r="116" spans="5:36">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row>
    <row r="117" spans="5:36">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row>
    <row r="118" spans="5:36">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row>
    <row r="119" spans="5:36">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row>
    <row r="120" spans="5:36">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row>
    <row r="121" spans="5:36">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row>
    <row r="122" spans="5:36">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row>
    <row r="123" spans="5:36">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row>
    <row r="124" spans="5:36">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row>
    <row r="125" spans="5:36">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row>
    <row r="126" spans="5:36">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row>
    <row r="127" spans="5:36">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row>
  </sheetData>
  <mergeCells count="10">
    <mergeCell ref="E14:E15"/>
    <mergeCell ref="F14:F15"/>
    <mergeCell ref="G14:G15"/>
    <mergeCell ref="H14:H15"/>
    <mergeCell ref="I14:I15"/>
    <mergeCell ref="J14:J15"/>
    <mergeCell ref="K14:K15"/>
    <mergeCell ref="L14:L15"/>
    <mergeCell ref="M14:M15"/>
    <mergeCell ref="N14:N15"/>
  </mergeCells>
  <phoneticPr fontId="5" type="Hiragana"/>
  <pageMargins left="0.31496062992126" right="0.31496062992126" top="0.55118110236220497" bottom="0.15748031496063" header="0.31496062992126" footer="0.31496062992126"/>
  <pageSetup paperSize="9" scale="62"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N26"/>
  <sheetViews>
    <sheetView workbookViewId="0">
      <pane xSplit="3" ySplit="2" topLeftCell="D3" activePane="bottomRight" state="frozen"/>
      <selection pane="topRight"/>
      <selection pane="bottomLeft"/>
      <selection pane="bottomRight" activeCell="A2" sqref="A2:U2"/>
    </sheetView>
  </sheetViews>
  <sheetFormatPr defaultRowHeight="18.75"/>
  <cols>
    <col min="1" max="1" width="2.375" style="52" customWidth="1"/>
    <col min="2" max="2" width="13" style="77" bestFit="1" customWidth="1"/>
    <col min="3" max="3" width="52.375" style="52" customWidth="1"/>
    <col min="4" max="14" width="13.125" style="52" customWidth="1"/>
    <col min="15" max="16384" width="9" style="52" customWidth="1"/>
  </cols>
  <sheetData>
    <row r="1" spans="2:14">
      <c r="B1" s="78" t="s">
        <v>349</v>
      </c>
    </row>
    <row r="2" spans="2:14" ht="75">
      <c r="B2" s="71"/>
      <c r="C2" s="71"/>
      <c r="D2" s="61" t="s">
        <v>23</v>
      </c>
      <c r="E2" s="61" t="s">
        <v>342</v>
      </c>
      <c r="F2" s="61" t="s">
        <v>182</v>
      </c>
      <c r="G2" s="61" t="s">
        <v>328</v>
      </c>
      <c r="H2" s="61" t="s">
        <v>344</v>
      </c>
      <c r="I2" s="61" t="s">
        <v>367</v>
      </c>
      <c r="J2" s="61" t="s">
        <v>160</v>
      </c>
      <c r="K2" s="61" t="s">
        <v>345</v>
      </c>
      <c r="L2" s="61" t="s">
        <v>145</v>
      </c>
      <c r="M2" s="61" t="s">
        <v>262</v>
      </c>
      <c r="N2" s="61" t="s">
        <v>347</v>
      </c>
    </row>
    <row r="3" spans="2:14">
      <c r="B3" s="79" t="s">
        <v>350</v>
      </c>
      <c r="C3" s="82" t="s">
        <v>159</v>
      </c>
      <c r="D3" s="71" t="s">
        <v>366</v>
      </c>
      <c r="E3" s="71" t="s">
        <v>366</v>
      </c>
      <c r="F3" s="71" t="s">
        <v>366</v>
      </c>
      <c r="G3" s="71" t="s">
        <v>366</v>
      </c>
      <c r="H3" s="71" t="s">
        <v>366</v>
      </c>
      <c r="I3" s="71" t="s">
        <v>366</v>
      </c>
      <c r="J3" s="71" t="s">
        <v>366</v>
      </c>
      <c r="K3" s="71" t="s">
        <v>366</v>
      </c>
      <c r="L3" s="71" t="s">
        <v>366</v>
      </c>
      <c r="M3" s="71" t="s">
        <v>366</v>
      </c>
      <c r="N3" s="71" t="s">
        <v>366</v>
      </c>
    </row>
    <row r="4" spans="2:14">
      <c r="B4" s="80"/>
      <c r="C4" s="83" t="s">
        <v>355</v>
      </c>
      <c r="D4" s="71" t="s">
        <v>366</v>
      </c>
      <c r="E4" s="71" t="s">
        <v>366</v>
      </c>
      <c r="F4" s="71" t="s">
        <v>366</v>
      </c>
      <c r="G4" s="71" t="s">
        <v>366</v>
      </c>
      <c r="H4" s="71" t="s">
        <v>366</v>
      </c>
      <c r="I4" s="71" t="s">
        <v>366</v>
      </c>
      <c r="J4" s="71" t="s">
        <v>366</v>
      </c>
      <c r="K4" s="71" t="s">
        <v>366</v>
      </c>
      <c r="L4" s="71" t="s">
        <v>366</v>
      </c>
      <c r="M4" s="71" t="s">
        <v>366</v>
      </c>
      <c r="N4" s="71" t="s">
        <v>366</v>
      </c>
    </row>
    <row r="5" spans="2:14">
      <c r="B5" s="80"/>
      <c r="C5" s="83" t="s">
        <v>319</v>
      </c>
      <c r="D5" s="71" t="s">
        <v>366</v>
      </c>
      <c r="E5" s="71" t="s">
        <v>366</v>
      </c>
      <c r="F5" s="71" t="s">
        <v>366</v>
      </c>
      <c r="G5" s="71" t="s">
        <v>366</v>
      </c>
      <c r="H5" s="71" t="s">
        <v>366</v>
      </c>
      <c r="I5" s="71" t="s">
        <v>366</v>
      </c>
      <c r="J5" s="71" t="s">
        <v>366</v>
      </c>
      <c r="K5" s="71" t="s">
        <v>366</v>
      </c>
      <c r="L5" s="71" t="s">
        <v>366</v>
      </c>
      <c r="M5" s="71" t="s">
        <v>366</v>
      </c>
      <c r="N5" s="71" t="s">
        <v>366</v>
      </c>
    </row>
    <row r="6" spans="2:14">
      <c r="B6" s="80"/>
      <c r="C6" s="83" t="s">
        <v>357</v>
      </c>
      <c r="D6" s="71" t="s">
        <v>366</v>
      </c>
      <c r="E6" s="71" t="s">
        <v>366</v>
      </c>
      <c r="F6" s="71" t="s">
        <v>366</v>
      </c>
      <c r="G6" s="71" t="s">
        <v>366</v>
      </c>
      <c r="H6" s="71" t="s">
        <v>366</v>
      </c>
      <c r="I6" s="71" t="s">
        <v>366</v>
      </c>
      <c r="J6" s="71" t="s">
        <v>366</v>
      </c>
      <c r="K6" s="71" t="s">
        <v>366</v>
      </c>
      <c r="L6" s="71" t="s">
        <v>366</v>
      </c>
      <c r="M6" s="71" t="s">
        <v>366</v>
      </c>
      <c r="N6" s="71" t="s">
        <v>366</v>
      </c>
    </row>
    <row r="7" spans="2:14">
      <c r="B7" s="80"/>
      <c r="C7" s="83" t="s">
        <v>18</v>
      </c>
      <c r="D7" s="71" t="s">
        <v>366</v>
      </c>
      <c r="E7" s="71" t="s">
        <v>366</v>
      </c>
      <c r="F7" s="71" t="s">
        <v>366</v>
      </c>
      <c r="G7" s="71" t="s">
        <v>366</v>
      </c>
      <c r="H7" s="71" t="s">
        <v>366</v>
      </c>
      <c r="I7" s="71" t="s">
        <v>366</v>
      </c>
      <c r="J7" s="71" t="s">
        <v>366</v>
      </c>
      <c r="K7" s="71" t="s">
        <v>366</v>
      </c>
      <c r="L7" s="71" t="s">
        <v>366</v>
      </c>
      <c r="M7" s="71" t="s">
        <v>366</v>
      </c>
      <c r="N7" s="71" t="s">
        <v>366</v>
      </c>
    </row>
    <row r="8" spans="2:14">
      <c r="B8" s="80"/>
      <c r="C8" s="83" t="s">
        <v>348</v>
      </c>
      <c r="D8" s="71" t="s">
        <v>366</v>
      </c>
      <c r="E8" s="71" t="s">
        <v>366</v>
      </c>
      <c r="F8" s="71" t="s">
        <v>366</v>
      </c>
      <c r="G8" s="71" t="s">
        <v>366</v>
      </c>
      <c r="H8" s="71" t="s">
        <v>366</v>
      </c>
      <c r="I8" s="71" t="s">
        <v>366</v>
      </c>
      <c r="J8" s="71" t="s">
        <v>366</v>
      </c>
      <c r="K8" s="71" t="s">
        <v>366</v>
      </c>
      <c r="L8" s="71" t="s">
        <v>366</v>
      </c>
      <c r="M8" s="71" t="s">
        <v>366</v>
      </c>
      <c r="N8" s="71" t="s">
        <v>366</v>
      </c>
    </row>
    <row r="9" spans="2:14">
      <c r="B9" s="80"/>
      <c r="C9" s="83" t="s">
        <v>151</v>
      </c>
      <c r="D9" s="71" t="s">
        <v>366</v>
      </c>
      <c r="E9" s="86" t="s">
        <v>366</v>
      </c>
      <c r="F9" s="71" t="s">
        <v>366</v>
      </c>
      <c r="G9" s="71" t="s">
        <v>366</v>
      </c>
      <c r="H9" s="71" t="s">
        <v>366</v>
      </c>
      <c r="I9" s="71" t="s">
        <v>366</v>
      </c>
      <c r="J9" s="71" t="s">
        <v>366</v>
      </c>
      <c r="K9" s="71" t="s">
        <v>366</v>
      </c>
      <c r="L9" s="86" t="s">
        <v>366</v>
      </c>
      <c r="M9" s="86" t="s">
        <v>366</v>
      </c>
      <c r="N9" s="71" t="s">
        <v>295</v>
      </c>
    </row>
    <row r="10" spans="2:14">
      <c r="B10" s="80"/>
      <c r="C10" s="83" t="s">
        <v>358</v>
      </c>
      <c r="D10" s="71" t="s">
        <v>366</v>
      </c>
      <c r="E10" s="71" t="s">
        <v>366</v>
      </c>
      <c r="F10" s="71" t="s">
        <v>366</v>
      </c>
      <c r="G10" s="71" t="s">
        <v>366</v>
      </c>
      <c r="H10" s="71" t="s">
        <v>366</v>
      </c>
      <c r="I10" s="71" t="s">
        <v>366</v>
      </c>
      <c r="J10" s="71" t="s">
        <v>366</v>
      </c>
      <c r="K10" s="71" t="s">
        <v>366</v>
      </c>
      <c r="L10" s="71" t="s">
        <v>366</v>
      </c>
      <c r="M10" s="71" t="s">
        <v>366</v>
      </c>
      <c r="N10" s="71" t="s">
        <v>366</v>
      </c>
    </row>
    <row r="11" spans="2:14">
      <c r="B11" s="80"/>
      <c r="C11" s="83" t="s">
        <v>188</v>
      </c>
      <c r="D11" s="71" t="s">
        <v>366</v>
      </c>
      <c r="E11" s="71" t="s">
        <v>366</v>
      </c>
      <c r="F11" s="71" t="s">
        <v>366</v>
      </c>
      <c r="G11" s="71" t="s">
        <v>366</v>
      </c>
      <c r="H11" s="71" t="s">
        <v>366</v>
      </c>
      <c r="I11" s="71" t="s">
        <v>366</v>
      </c>
      <c r="J11" s="71" t="s">
        <v>366</v>
      </c>
      <c r="K11" s="71" t="s">
        <v>366</v>
      </c>
      <c r="L11" s="71" t="s">
        <v>366</v>
      </c>
      <c r="M11" s="71" t="s">
        <v>366</v>
      </c>
      <c r="N11" s="71" t="s">
        <v>366</v>
      </c>
    </row>
    <row r="12" spans="2:14">
      <c r="B12" s="80"/>
      <c r="C12" s="83" t="s">
        <v>359</v>
      </c>
      <c r="D12" s="71" t="s">
        <v>366</v>
      </c>
      <c r="E12" s="71" t="s">
        <v>366</v>
      </c>
      <c r="F12" s="71" t="s">
        <v>366</v>
      </c>
      <c r="G12" s="71" t="s">
        <v>366</v>
      </c>
      <c r="H12" s="71" t="s">
        <v>366</v>
      </c>
      <c r="I12" s="71" t="s">
        <v>366</v>
      </c>
      <c r="J12" s="71" t="s">
        <v>366</v>
      </c>
      <c r="K12" s="71" t="s">
        <v>366</v>
      </c>
      <c r="L12" s="71" t="s">
        <v>366</v>
      </c>
      <c r="M12" s="71" t="s">
        <v>366</v>
      </c>
      <c r="N12" s="71" t="s">
        <v>366</v>
      </c>
    </row>
    <row r="13" spans="2:14">
      <c r="B13" s="81"/>
      <c r="C13" s="83" t="s">
        <v>239</v>
      </c>
      <c r="D13" s="71" t="s">
        <v>118</v>
      </c>
      <c r="E13" s="71" t="s">
        <v>366</v>
      </c>
      <c r="F13" s="71" t="s">
        <v>366</v>
      </c>
      <c r="G13" s="71" t="s">
        <v>366</v>
      </c>
      <c r="H13" s="71" t="s">
        <v>366</v>
      </c>
      <c r="I13" s="71" t="s">
        <v>366</v>
      </c>
      <c r="J13" s="71" t="s">
        <v>118</v>
      </c>
      <c r="K13" s="71" t="s">
        <v>366</v>
      </c>
      <c r="L13" s="71" t="s">
        <v>366</v>
      </c>
      <c r="M13" s="71" t="s">
        <v>366</v>
      </c>
      <c r="N13" s="71" t="s">
        <v>366</v>
      </c>
    </row>
    <row r="14" spans="2:14">
      <c r="B14" s="55" t="s">
        <v>351</v>
      </c>
      <c r="C14" s="83" t="s">
        <v>361</v>
      </c>
      <c r="D14" s="71" t="s">
        <v>118</v>
      </c>
      <c r="E14" s="71" t="s">
        <v>366</v>
      </c>
      <c r="F14" s="71" t="s">
        <v>118</v>
      </c>
      <c r="G14" s="71" t="s">
        <v>118</v>
      </c>
      <c r="H14" s="71" t="s">
        <v>118</v>
      </c>
      <c r="I14" s="71" t="s">
        <v>118</v>
      </c>
      <c r="J14" s="71" t="s">
        <v>118</v>
      </c>
      <c r="K14" s="71" t="s">
        <v>118</v>
      </c>
      <c r="L14" s="71" t="s">
        <v>366</v>
      </c>
      <c r="M14" s="71" t="s">
        <v>366</v>
      </c>
      <c r="N14" s="71" t="s">
        <v>118</v>
      </c>
    </row>
    <row r="15" spans="2:14">
      <c r="B15" s="55"/>
      <c r="C15" s="83" t="s">
        <v>362</v>
      </c>
      <c r="D15" s="71" t="s">
        <v>118</v>
      </c>
      <c r="E15" s="71" t="s">
        <v>366</v>
      </c>
      <c r="F15" s="71" t="s">
        <v>118</v>
      </c>
      <c r="G15" s="71" t="s">
        <v>118</v>
      </c>
      <c r="H15" s="71" t="s">
        <v>118</v>
      </c>
      <c r="I15" s="71" t="s">
        <v>118</v>
      </c>
      <c r="J15" s="71" t="s">
        <v>118</v>
      </c>
      <c r="K15" s="71" t="s">
        <v>118</v>
      </c>
      <c r="L15" s="71" t="s">
        <v>366</v>
      </c>
      <c r="M15" s="71" t="s">
        <v>366</v>
      </c>
      <c r="N15" s="71" t="s">
        <v>118</v>
      </c>
    </row>
    <row r="16" spans="2:14">
      <c r="B16" s="55"/>
      <c r="C16" s="83" t="s">
        <v>363</v>
      </c>
      <c r="D16" s="71" t="s">
        <v>118</v>
      </c>
      <c r="E16" s="71" t="s">
        <v>366</v>
      </c>
      <c r="F16" s="71" t="s">
        <v>118</v>
      </c>
      <c r="G16" s="71" t="s">
        <v>118</v>
      </c>
      <c r="H16" s="71" t="s">
        <v>118</v>
      </c>
      <c r="I16" s="71" t="s">
        <v>118</v>
      </c>
      <c r="J16" s="71" t="s">
        <v>118</v>
      </c>
      <c r="K16" s="71" t="s">
        <v>118</v>
      </c>
      <c r="L16" s="71" t="s">
        <v>366</v>
      </c>
      <c r="M16" s="71" t="s">
        <v>366</v>
      </c>
      <c r="N16" s="71" t="s">
        <v>118</v>
      </c>
    </row>
    <row r="17" spans="2:14">
      <c r="B17" s="55"/>
      <c r="C17" s="83" t="s">
        <v>51</v>
      </c>
      <c r="D17" s="71" t="s">
        <v>118</v>
      </c>
      <c r="E17" s="71" t="s">
        <v>366</v>
      </c>
      <c r="F17" s="71" t="s">
        <v>118</v>
      </c>
      <c r="G17" s="71" t="s">
        <v>118</v>
      </c>
      <c r="H17" s="71" t="s">
        <v>118</v>
      </c>
      <c r="I17" s="71" t="s">
        <v>118</v>
      </c>
      <c r="J17" s="71" t="s">
        <v>118</v>
      </c>
      <c r="K17" s="71" t="s">
        <v>118</v>
      </c>
      <c r="L17" s="71" t="s">
        <v>366</v>
      </c>
      <c r="M17" s="71" t="s">
        <v>118</v>
      </c>
      <c r="N17" s="71" t="s">
        <v>118</v>
      </c>
    </row>
    <row r="18" spans="2:14">
      <c r="B18" s="55"/>
      <c r="C18" s="83" t="s">
        <v>364</v>
      </c>
      <c r="D18" s="71" t="s">
        <v>118</v>
      </c>
      <c r="E18" s="71" t="s">
        <v>366</v>
      </c>
      <c r="F18" s="71" t="s">
        <v>118</v>
      </c>
      <c r="G18" s="71" t="s">
        <v>118</v>
      </c>
      <c r="H18" s="71" t="s">
        <v>118</v>
      </c>
      <c r="I18" s="71" t="s">
        <v>118</v>
      </c>
      <c r="J18" s="71" t="s">
        <v>118</v>
      </c>
      <c r="K18" s="71" t="s">
        <v>118</v>
      </c>
      <c r="L18" s="71" t="s">
        <v>366</v>
      </c>
      <c r="M18" s="71" t="s">
        <v>118</v>
      </c>
      <c r="N18" s="71" t="s">
        <v>118</v>
      </c>
    </row>
    <row r="19" spans="2:14">
      <c r="B19" s="55" t="s">
        <v>352</v>
      </c>
      <c r="C19" s="83" t="s">
        <v>365</v>
      </c>
      <c r="D19" s="71" t="s">
        <v>118</v>
      </c>
      <c r="E19" s="71" t="s">
        <v>118</v>
      </c>
      <c r="F19" s="71" t="s">
        <v>118</v>
      </c>
      <c r="G19" s="71" t="s">
        <v>366</v>
      </c>
      <c r="H19" s="71" t="s">
        <v>118</v>
      </c>
      <c r="I19" s="71" t="s">
        <v>366</v>
      </c>
      <c r="J19" s="71" t="s">
        <v>118</v>
      </c>
      <c r="K19" s="71" t="s">
        <v>118</v>
      </c>
      <c r="L19" s="71" t="s">
        <v>118</v>
      </c>
      <c r="M19" s="71" t="s">
        <v>118</v>
      </c>
      <c r="N19" s="71" t="s">
        <v>118</v>
      </c>
    </row>
    <row r="20" spans="2:14">
      <c r="B20" s="55"/>
      <c r="C20" s="83" t="s">
        <v>199</v>
      </c>
      <c r="D20" s="71" t="s">
        <v>118</v>
      </c>
      <c r="E20" s="71" t="s">
        <v>118</v>
      </c>
      <c r="F20" s="71" t="s">
        <v>366</v>
      </c>
      <c r="G20" s="71" t="s">
        <v>118</v>
      </c>
      <c r="H20" s="71" t="s">
        <v>118</v>
      </c>
      <c r="I20" s="71" t="s">
        <v>118</v>
      </c>
      <c r="J20" s="71" t="s">
        <v>118</v>
      </c>
      <c r="K20" s="71" t="s">
        <v>366</v>
      </c>
      <c r="L20" s="71" t="s">
        <v>118</v>
      </c>
      <c r="M20" s="71" t="s">
        <v>118</v>
      </c>
      <c r="N20" s="71" t="s">
        <v>118</v>
      </c>
    </row>
    <row r="21" spans="2:14">
      <c r="B21" s="55"/>
      <c r="C21" s="83" t="s">
        <v>4</v>
      </c>
      <c r="D21" s="71" t="s">
        <v>118</v>
      </c>
      <c r="E21" s="71" t="s">
        <v>118</v>
      </c>
      <c r="F21" s="71" t="s">
        <v>366</v>
      </c>
      <c r="G21" s="71" t="s">
        <v>366</v>
      </c>
      <c r="H21" s="71" t="s">
        <v>118</v>
      </c>
      <c r="I21" s="71" t="s">
        <v>118</v>
      </c>
      <c r="J21" s="71" t="s">
        <v>118</v>
      </c>
      <c r="K21" s="71" t="s">
        <v>366</v>
      </c>
      <c r="L21" s="71" t="s">
        <v>118</v>
      </c>
      <c r="M21" s="71" t="s">
        <v>118</v>
      </c>
      <c r="N21" s="71" t="s">
        <v>118</v>
      </c>
    </row>
    <row r="22" spans="2:14">
      <c r="B22" s="78" t="s">
        <v>92</v>
      </c>
      <c r="C22" s="84"/>
      <c r="D22" s="85"/>
      <c r="E22" s="85"/>
      <c r="F22" s="85"/>
      <c r="G22" s="85"/>
      <c r="H22" s="85"/>
      <c r="I22" s="85"/>
      <c r="J22" s="85"/>
      <c r="K22" s="85"/>
      <c r="L22" s="85"/>
      <c r="M22" s="85"/>
      <c r="N22" s="85"/>
    </row>
    <row r="23" spans="2:14">
      <c r="B23" s="78" t="s">
        <v>158</v>
      </c>
    </row>
    <row r="24" spans="2:14">
      <c r="B24" s="78" t="s">
        <v>353</v>
      </c>
    </row>
    <row r="25" spans="2:14">
      <c r="B25" s="78" t="s">
        <v>354</v>
      </c>
    </row>
    <row r="26" spans="2:14">
      <c r="B26" s="78" t="s">
        <v>132</v>
      </c>
    </row>
  </sheetData>
  <mergeCells count="4">
    <mergeCell ref="B2:C2"/>
    <mergeCell ref="B14:B18"/>
    <mergeCell ref="B19:B21"/>
    <mergeCell ref="B3:B13"/>
  </mergeCells>
  <phoneticPr fontId="5" type="Hiragana"/>
  <pageMargins left="0.31496062992126" right="0.31496062992126" top="0.74803149606299202" bottom="0.74803149606299202" header="0.31496062992126" footer="0.31496062992126"/>
  <pageSetup paperSize="9" scale="67" fitToWidth="1" fitToHeight="1" orientation="landscape"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U74"/>
  <sheetViews>
    <sheetView showGridLines="0" view="pageBreakPreview" topLeftCell="A43" zoomScale="70" zoomScaleNormal="70" zoomScaleSheetLayoutView="70" workbookViewId="0">
      <selection activeCell="BB12" sqref="BB12:BD12"/>
    </sheetView>
  </sheetViews>
  <sheetFormatPr defaultColWidth="4.375" defaultRowHeight="20.25" customHeight="1"/>
  <cols>
    <col min="1" max="1" width="1.625" style="87" customWidth="1"/>
    <col min="2" max="5" width="5.75" style="87" customWidth="1"/>
    <col min="6" max="6" width="16.5" style="87" hidden="1" customWidth="1"/>
    <col min="7" max="58" width="5.625" style="87" customWidth="1"/>
    <col min="59" max="16384" width="4.375" style="87"/>
  </cols>
  <sheetData>
    <row r="1" spans="2:64" s="88" customFormat="1" ht="20.25" customHeight="1">
      <c r="C1" s="108" t="s">
        <v>87</v>
      </c>
      <c r="D1" s="108"/>
      <c r="E1" s="108"/>
      <c r="F1" s="108"/>
      <c r="G1" s="108"/>
      <c r="H1" s="174" t="s">
        <v>12</v>
      </c>
      <c r="J1" s="174"/>
      <c r="L1" s="108"/>
      <c r="M1" s="108"/>
      <c r="N1" s="108"/>
      <c r="O1" s="108"/>
      <c r="P1" s="108"/>
      <c r="Q1" s="108"/>
      <c r="R1" s="108"/>
      <c r="AM1" s="299"/>
      <c r="AN1" s="275"/>
      <c r="AO1" s="275" t="s">
        <v>36</v>
      </c>
      <c r="AP1" s="302" t="s">
        <v>224</v>
      </c>
      <c r="AQ1" s="303"/>
      <c r="AR1" s="303"/>
      <c r="AS1" s="303"/>
      <c r="AT1" s="303"/>
      <c r="AU1" s="303"/>
      <c r="AV1" s="303"/>
      <c r="AW1" s="303"/>
      <c r="AX1" s="303"/>
      <c r="AY1" s="303"/>
      <c r="AZ1" s="303"/>
      <c r="BA1" s="303"/>
      <c r="BB1" s="303"/>
      <c r="BC1" s="303"/>
      <c r="BD1" s="303"/>
      <c r="BE1" s="303"/>
      <c r="BF1" s="275" t="s">
        <v>54</v>
      </c>
    </row>
    <row r="2" spans="2:64" s="88" customFormat="1" ht="20.25" customHeight="1">
      <c r="C2" s="108"/>
      <c r="D2" s="108"/>
      <c r="E2" s="108"/>
      <c r="F2" s="108"/>
      <c r="G2" s="108"/>
      <c r="J2" s="174"/>
      <c r="L2" s="108"/>
      <c r="M2" s="108"/>
      <c r="N2" s="108"/>
      <c r="O2" s="108"/>
      <c r="P2" s="108"/>
      <c r="Q2" s="108"/>
      <c r="R2" s="108"/>
      <c r="Y2" s="275" t="s">
        <v>83</v>
      </c>
      <c r="Z2" s="286"/>
      <c r="AA2" s="286"/>
      <c r="AB2" s="275" t="s">
        <v>69</v>
      </c>
      <c r="AC2" s="292" t="str">
        <f>IF(Z2=0,"",YEAR(DATE(2018+Z2,1,1)))</f>
        <v/>
      </c>
      <c r="AD2" s="292"/>
      <c r="AE2" s="89" t="s">
        <v>90</v>
      </c>
      <c r="AF2" s="89" t="s">
        <v>16</v>
      </c>
      <c r="AG2" s="286"/>
      <c r="AH2" s="286"/>
      <c r="AI2" s="89" t="s">
        <v>86</v>
      </c>
      <c r="AM2" s="299"/>
      <c r="AN2" s="275"/>
      <c r="AO2" s="275" t="s">
        <v>113</v>
      </c>
      <c r="AP2" s="286"/>
      <c r="AQ2" s="286"/>
      <c r="AR2" s="286"/>
      <c r="AS2" s="286"/>
      <c r="AT2" s="286"/>
      <c r="AU2" s="286"/>
      <c r="AV2" s="286"/>
      <c r="AW2" s="286"/>
      <c r="AX2" s="286"/>
      <c r="AY2" s="286"/>
      <c r="AZ2" s="286"/>
      <c r="BA2" s="286"/>
      <c r="BB2" s="286"/>
      <c r="BC2" s="286"/>
      <c r="BD2" s="286"/>
      <c r="BE2" s="286"/>
      <c r="BF2" s="275" t="s">
        <v>54</v>
      </c>
    </row>
    <row r="3" spans="2:64" s="89" customFormat="1" ht="20.25" customHeight="1">
      <c r="B3" s="92"/>
      <c r="C3" s="92"/>
      <c r="D3" s="92"/>
      <c r="E3" s="92"/>
      <c r="F3" s="92"/>
      <c r="G3" s="160"/>
      <c r="H3" s="92"/>
      <c r="I3" s="92"/>
      <c r="J3" s="160"/>
      <c r="K3" s="92"/>
      <c r="L3" s="196"/>
      <c r="M3" s="196"/>
      <c r="N3" s="196"/>
      <c r="O3" s="196"/>
      <c r="P3" s="196"/>
      <c r="Q3" s="196"/>
      <c r="R3" s="196"/>
      <c r="S3" s="92"/>
      <c r="T3" s="92"/>
      <c r="U3" s="92"/>
      <c r="V3" s="92"/>
      <c r="W3" s="92"/>
      <c r="X3" s="92"/>
      <c r="Y3" s="92"/>
      <c r="Z3" s="287"/>
      <c r="AA3" s="287"/>
      <c r="AB3" s="287"/>
      <c r="AC3" s="293"/>
      <c r="AD3" s="287"/>
      <c r="AE3" s="92"/>
      <c r="AF3" s="92"/>
      <c r="AG3" s="92"/>
      <c r="AH3" s="92"/>
      <c r="AI3" s="92"/>
      <c r="AJ3" s="92"/>
      <c r="AK3" s="92"/>
      <c r="AL3" s="92"/>
      <c r="AM3" s="92"/>
      <c r="AN3" s="92"/>
      <c r="AO3" s="92"/>
      <c r="AP3" s="92"/>
      <c r="AQ3" s="92"/>
      <c r="AR3" s="92"/>
      <c r="AS3" s="92"/>
      <c r="AT3" s="92"/>
      <c r="BA3" s="357" t="s">
        <v>167</v>
      </c>
      <c r="BB3" s="369" t="s">
        <v>212</v>
      </c>
      <c r="BC3" s="387"/>
      <c r="BD3" s="387"/>
      <c r="BE3" s="402"/>
      <c r="BF3" s="275"/>
    </row>
    <row r="4" spans="2:64" s="89" customFormat="1" ht="18.75">
      <c r="B4" s="92"/>
      <c r="C4" s="92"/>
      <c r="D4" s="92"/>
      <c r="E4" s="92"/>
      <c r="F4" s="92"/>
      <c r="G4" s="160"/>
      <c r="H4" s="92"/>
      <c r="I4" s="92"/>
      <c r="J4" s="160"/>
      <c r="K4" s="92"/>
      <c r="L4" s="196"/>
      <c r="M4" s="196"/>
      <c r="N4" s="196"/>
      <c r="O4" s="196"/>
      <c r="P4" s="196"/>
      <c r="Q4" s="196"/>
      <c r="R4" s="196"/>
      <c r="S4" s="92"/>
      <c r="T4" s="92"/>
      <c r="U4" s="92"/>
      <c r="V4" s="92"/>
      <c r="W4" s="92"/>
      <c r="X4" s="92"/>
      <c r="Y4" s="92"/>
      <c r="Z4" s="288"/>
      <c r="AA4" s="288"/>
      <c r="AB4" s="92"/>
      <c r="AC4" s="92"/>
      <c r="AD4" s="92"/>
      <c r="AE4" s="92"/>
      <c r="AF4" s="92"/>
      <c r="AG4" s="296"/>
      <c r="AH4" s="296"/>
      <c r="AI4" s="296"/>
      <c r="AJ4" s="296"/>
      <c r="AK4" s="296"/>
      <c r="AL4" s="296"/>
      <c r="AM4" s="296"/>
      <c r="AN4" s="296"/>
      <c r="AO4" s="296"/>
      <c r="AP4" s="296"/>
      <c r="AQ4" s="296"/>
      <c r="AR4" s="296"/>
      <c r="AS4" s="296"/>
      <c r="AT4" s="296"/>
      <c r="AU4" s="88"/>
      <c r="AV4" s="88"/>
      <c r="AW4" s="88"/>
      <c r="AX4" s="88"/>
      <c r="AY4" s="88"/>
      <c r="AZ4" s="88"/>
      <c r="BA4" s="357" t="s">
        <v>84</v>
      </c>
      <c r="BB4" s="369" t="s">
        <v>213</v>
      </c>
      <c r="BC4" s="387"/>
      <c r="BD4" s="387"/>
      <c r="BE4" s="402"/>
      <c r="BF4" s="347"/>
    </row>
    <row r="5" spans="2:64" s="89" customFormat="1" ht="6.75" customHeight="1">
      <c r="B5" s="92"/>
      <c r="C5" s="109"/>
      <c r="D5" s="109"/>
      <c r="E5" s="109"/>
      <c r="F5" s="109"/>
      <c r="G5" s="161"/>
      <c r="H5" s="109"/>
      <c r="I5" s="109"/>
      <c r="J5" s="161"/>
      <c r="K5" s="109"/>
      <c r="L5" s="185"/>
      <c r="M5" s="185"/>
      <c r="N5" s="185"/>
      <c r="O5" s="185"/>
      <c r="P5" s="185"/>
      <c r="Q5" s="185"/>
      <c r="R5" s="185"/>
      <c r="S5" s="109"/>
      <c r="T5" s="109"/>
      <c r="U5" s="109"/>
      <c r="V5" s="109"/>
      <c r="W5" s="109"/>
      <c r="X5" s="109"/>
      <c r="Y5" s="109"/>
      <c r="Z5" s="189"/>
      <c r="AA5" s="189"/>
      <c r="AB5" s="109"/>
      <c r="AC5" s="109"/>
      <c r="AD5" s="109"/>
      <c r="AE5" s="109"/>
      <c r="AF5" s="92"/>
      <c r="AG5" s="296"/>
      <c r="AH5" s="296"/>
      <c r="AI5" s="296"/>
      <c r="AJ5" s="296"/>
      <c r="AK5" s="296"/>
      <c r="AL5" s="296"/>
      <c r="AM5" s="296"/>
      <c r="AN5" s="296"/>
      <c r="AO5" s="296"/>
      <c r="AP5" s="296"/>
      <c r="AQ5" s="296"/>
      <c r="AR5" s="296"/>
      <c r="AS5" s="296"/>
      <c r="AT5" s="296"/>
      <c r="AU5" s="88"/>
      <c r="AV5" s="88"/>
      <c r="AW5" s="88"/>
      <c r="AX5" s="88"/>
      <c r="AY5" s="88"/>
      <c r="AZ5" s="88"/>
      <c r="BA5" s="88"/>
      <c r="BB5" s="88"/>
      <c r="BC5" s="88"/>
      <c r="BD5" s="88"/>
      <c r="BE5" s="347"/>
      <c r="BF5" s="347"/>
    </row>
    <row r="6" spans="2:64" s="89" customFormat="1" ht="20.25" customHeight="1">
      <c r="B6" s="92"/>
      <c r="C6" s="109"/>
      <c r="D6" s="109"/>
      <c r="E6" s="109"/>
      <c r="F6" s="109"/>
      <c r="G6" s="161"/>
      <c r="H6" s="109"/>
      <c r="I6" s="109"/>
      <c r="J6" s="161"/>
      <c r="K6" s="109"/>
      <c r="L6" s="185"/>
      <c r="M6" s="185"/>
      <c r="N6" s="185"/>
      <c r="O6" s="185"/>
      <c r="P6" s="185"/>
      <c r="Q6" s="185"/>
      <c r="R6" s="185"/>
      <c r="S6" s="109"/>
      <c r="T6" s="109"/>
      <c r="U6" s="109"/>
      <c r="V6" s="109"/>
      <c r="W6" s="109"/>
      <c r="X6" s="109"/>
      <c r="Y6" s="109"/>
      <c r="Z6" s="189"/>
      <c r="AA6" s="189"/>
      <c r="AB6" s="109"/>
      <c r="AC6" s="109"/>
      <c r="AD6" s="109"/>
      <c r="AE6" s="109"/>
      <c r="AF6" s="92"/>
      <c r="AG6" s="296"/>
      <c r="AH6" s="296"/>
      <c r="AI6" s="296"/>
      <c r="AJ6" s="296"/>
      <c r="AK6" s="296"/>
      <c r="AL6" s="296" t="s">
        <v>240</v>
      </c>
      <c r="AM6" s="296"/>
      <c r="AN6" s="296"/>
      <c r="AO6" s="296"/>
      <c r="AP6" s="296"/>
      <c r="AQ6" s="296"/>
      <c r="AR6" s="296"/>
      <c r="AS6" s="296"/>
      <c r="AT6" s="94"/>
      <c r="AU6" s="94"/>
      <c r="AV6" s="305"/>
      <c r="AW6" s="296"/>
      <c r="AX6" s="319"/>
      <c r="AY6" s="335"/>
      <c r="AZ6" s="305" t="s">
        <v>241</v>
      </c>
      <c r="BA6" s="296"/>
      <c r="BB6" s="319"/>
      <c r="BC6" s="335"/>
      <c r="BD6" s="305" t="s">
        <v>232</v>
      </c>
      <c r="BE6" s="296"/>
      <c r="BF6" s="347"/>
    </row>
    <row r="7" spans="2:64" s="89" customFormat="1" ht="6.75" customHeight="1">
      <c r="B7" s="92"/>
      <c r="C7" s="109"/>
      <c r="D7" s="109"/>
      <c r="E7" s="109"/>
      <c r="F7" s="109"/>
      <c r="G7" s="161"/>
      <c r="H7" s="109"/>
      <c r="I7" s="109"/>
      <c r="J7" s="161"/>
      <c r="K7" s="109"/>
      <c r="L7" s="185"/>
      <c r="M7" s="185"/>
      <c r="N7" s="185"/>
      <c r="O7" s="185"/>
      <c r="P7" s="185"/>
      <c r="Q7" s="185"/>
      <c r="R7" s="185"/>
      <c r="S7" s="109"/>
      <c r="T7" s="109"/>
      <c r="U7" s="109"/>
      <c r="V7" s="109"/>
      <c r="W7" s="109"/>
      <c r="X7" s="109"/>
      <c r="Y7" s="109"/>
      <c r="Z7" s="189"/>
      <c r="AA7" s="189"/>
      <c r="AB7" s="109"/>
      <c r="AC7" s="109"/>
      <c r="AD7" s="109"/>
      <c r="AE7" s="109"/>
      <c r="AF7" s="92"/>
      <c r="AG7" s="296"/>
      <c r="AH7" s="296"/>
      <c r="AI7" s="296"/>
      <c r="AJ7" s="296"/>
      <c r="AK7" s="296"/>
      <c r="AL7" s="296"/>
      <c r="AM7" s="296"/>
      <c r="AN7" s="296"/>
      <c r="AO7" s="296"/>
      <c r="AP7" s="296"/>
      <c r="AQ7" s="296"/>
      <c r="AR7" s="296"/>
      <c r="AS7" s="296"/>
      <c r="AT7" s="296"/>
      <c r="AU7" s="88"/>
      <c r="AV7" s="88"/>
      <c r="AW7" s="88"/>
      <c r="AX7" s="88"/>
      <c r="AY7" s="88"/>
      <c r="AZ7" s="88"/>
      <c r="BA7" s="88"/>
      <c r="BB7" s="88"/>
      <c r="BC7" s="88"/>
      <c r="BD7" s="88"/>
      <c r="BE7" s="347"/>
      <c r="BF7" s="347"/>
    </row>
    <row r="8" spans="2:64" s="89" customFormat="1" ht="20.25" customHeight="1">
      <c r="B8" s="93"/>
      <c r="C8" s="93"/>
      <c r="D8" s="93"/>
      <c r="E8" s="93"/>
      <c r="F8" s="93"/>
      <c r="G8" s="162"/>
      <c r="H8" s="162"/>
      <c r="I8" s="162"/>
      <c r="J8" s="93"/>
      <c r="K8" s="93"/>
      <c r="L8" s="162"/>
      <c r="M8" s="162"/>
      <c r="N8" s="162"/>
      <c r="O8" s="93"/>
      <c r="P8" s="162"/>
      <c r="Q8" s="162"/>
      <c r="R8" s="162"/>
      <c r="S8" s="250"/>
      <c r="T8" s="262"/>
      <c r="U8" s="262"/>
      <c r="V8" s="274"/>
      <c r="W8" s="92"/>
      <c r="X8" s="92"/>
      <c r="Y8" s="92"/>
      <c r="Z8" s="189"/>
      <c r="AA8" s="289"/>
      <c r="AB8" s="161"/>
      <c r="AC8" s="189"/>
      <c r="AD8" s="189"/>
      <c r="AE8" s="189"/>
      <c r="AF8" s="294"/>
      <c r="AG8" s="190"/>
      <c r="AH8" s="190"/>
      <c r="AI8" s="190"/>
      <c r="AJ8" s="109"/>
      <c r="AK8" s="185"/>
      <c r="AL8" s="289"/>
      <c r="AM8" s="289"/>
      <c r="AN8" s="161"/>
      <c r="AO8" s="94"/>
      <c r="AP8" s="94"/>
      <c r="AQ8" s="94"/>
      <c r="AR8" s="110"/>
      <c r="AS8" s="110"/>
      <c r="AT8" s="296"/>
      <c r="AU8" s="308"/>
      <c r="AV8" s="308"/>
      <c r="AW8" s="315"/>
      <c r="AX8" s="88"/>
      <c r="AY8" s="88" t="s">
        <v>111</v>
      </c>
      <c r="AZ8" s="88"/>
      <c r="BA8" s="88"/>
      <c r="BB8" s="370" t="e">
        <f>DAY(EOMONTH(DATE(AC2,AG2,1),0))</f>
        <v>#VALUE!</v>
      </c>
      <c r="BC8" s="388"/>
      <c r="BD8" s="88" t="s">
        <v>50</v>
      </c>
      <c r="BE8" s="88"/>
      <c r="BF8" s="88"/>
      <c r="BJ8" s="275"/>
      <c r="BK8" s="275"/>
      <c r="BL8" s="275"/>
    </row>
    <row r="9" spans="2:64" s="89" customFormat="1" ht="6" customHeight="1">
      <c r="B9" s="94"/>
      <c r="C9" s="94"/>
      <c r="D9" s="94"/>
      <c r="E9" s="94"/>
      <c r="F9" s="94"/>
      <c r="G9" s="93"/>
      <c r="H9" s="162"/>
      <c r="I9" s="94"/>
      <c r="J9" s="94"/>
      <c r="K9" s="94"/>
      <c r="L9" s="93"/>
      <c r="M9" s="162"/>
      <c r="N9" s="94"/>
      <c r="O9" s="94"/>
      <c r="P9" s="93"/>
      <c r="Q9" s="94"/>
      <c r="R9" s="94"/>
      <c r="S9" s="94"/>
      <c r="T9" s="94"/>
      <c r="U9" s="94"/>
      <c r="V9" s="94"/>
      <c r="W9" s="92"/>
      <c r="X9" s="92"/>
      <c r="Y9" s="92"/>
      <c r="Z9" s="109"/>
      <c r="AA9" s="109"/>
      <c r="AB9" s="109"/>
      <c r="AC9" s="109"/>
      <c r="AD9" s="109"/>
      <c r="AE9" s="109"/>
      <c r="AF9" s="295"/>
      <c r="AG9" s="189"/>
      <c r="AH9" s="109"/>
      <c r="AI9" s="109"/>
      <c r="AJ9" s="190"/>
      <c r="AK9" s="109"/>
      <c r="AL9" s="109"/>
      <c r="AM9" s="109"/>
      <c r="AN9" s="109"/>
      <c r="AO9" s="109"/>
      <c r="AP9" s="296"/>
      <c r="AQ9" s="304"/>
      <c r="AR9" s="304"/>
      <c r="AS9" s="304"/>
      <c r="AT9" s="296"/>
      <c r="AU9" s="88"/>
      <c r="AV9" s="88"/>
      <c r="AW9" s="88"/>
      <c r="AX9" s="88"/>
      <c r="AY9" s="88"/>
      <c r="AZ9" s="88"/>
      <c r="BA9" s="88"/>
      <c r="BB9" s="88"/>
      <c r="BC9" s="88"/>
      <c r="BD9" s="88"/>
      <c r="BE9" s="88"/>
      <c r="BF9" s="88"/>
      <c r="BJ9" s="275"/>
      <c r="BK9" s="275"/>
      <c r="BL9" s="275"/>
    </row>
    <row r="10" spans="2:64" s="89" customFormat="1" ht="18.75">
      <c r="B10" s="93"/>
      <c r="C10" s="93"/>
      <c r="D10" s="93"/>
      <c r="E10" s="93"/>
      <c r="F10" s="93"/>
      <c r="G10" s="162"/>
      <c r="H10" s="162"/>
      <c r="I10" s="162"/>
      <c r="J10" s="93"/>
      <c r="K10" s="93"/>
      <c r="L10" s="162"/>
      <c r="M10" s="162"/>
      <c r="N10" s="162"/>
      <c r="O10" s="93"/>
      <c r="P10" s="162"/>
      <c r="Q10" s="162"/>
      <c r="R10" s="162"/>
      <c r="S10" s="250"/>
      <c r="T10" s="262"/>
      <c r="U10" s="262"/>
      <c r="V10" s="274"/>
      <c r="W10" s="92"/>
      <c r="X10" s="92"/>
      <c r="Y10" s="92"/>
      <c r="Z10" s="189"/>
      <c r="AA10" s="289"/>
      <c r="AB10" s="161"/>
      <c r="AC10" s="189"/>
      <c r="AD10" s="189"/>
      <c r="AE10" s="189"/>
      <c r="AF10" s="295"/>
      <c r="AG10" s="190"/>
      <c r="AH10" s="190"/>
      <c r="AI10" s="190"/>
      <c r="AJ10" s="109"/>
      <c r="AK10" s="185"/>
      <c r="AL10" s="289"/>
      <c r="AM10" s="296"/>
      <c r="AN10" s="296"/>
      <c r="AO10" s="300"/>
      <c r="AP10" s="300"/>
      <c r="AQ10" s="300"/>
      <c r="AR10" s="305"/>
      <c r="AS10" s="304"/>
      <c r="AT10" s="304"/>
      <c r="AU10" s="309"/>
      <c r="AV10" s="312"/>
      <c r="AW10" s="312"/>
      <c r="AX10" s="320"/>
      <c r="AY10" s="320"/>
      <c r="AZ10" s="347" t="s">
        <v>242</v>
      </c>
      <c r="BA10" s="312"/>
      <c r="BB10" s="319"/>
      <c r="BC10" s="389"/>
      <c r="BD10" s="335"/>
      <c r="BE10" s="403" t="s">
        <v>59</v>
      </c>
      <c r="BF10" s="88"/>
      <c r="BJ10" s="275"/>
      <c r="BK10" s="275"/>
      <c r="BL10" s="275"/>
    </row>
    <row r="11" spans="2:64" s="89" customFormat="1" ht="6" customHeight="1">
      <c r="B11" s="94"/>
      <c r="C11" s="94"/>
      <c r="D11" s="94"/>
      <c r="E11" s="94"/>
      <c r="F11" s="152"/>
      <c r="G11" s="94"/>
      <c r="H11" s="94"/>
      <c r="I11" s="94"/>
      <c r="J11" s="94"/>
      <c r="K11" s="93"/>
      <c r="L11" s="162"/>
      <c r="M11" s="94"/>
      <c r="N11" s="94"/>
      <c r="O11" s="93"/>
      <c r="P11" s="94"/>
      <c r="Q11" s="94"/>
      <c r="R11" s="94"/>
      <c r="S11" s="94"/>
      <c r="T11" s="94"/>
      <c r="U11" s="94"/>
      <c r="V11" s="152"/>
      <c r="W11" s="92"/>
      <c r="X11" s="92"/>
      <c r="Y11" s="92"/>
      <c r="Z11" s="109"/>
      <c r="AA11" s="109"/>
      <c r="AB11" s="109"/>
      <c r="AC11" s="109"/>
      <c r="AD11" s="109"/>
      <c r="AE11" s="109"/>
      <c r="AF11" s="295"/>
      <c r="AG11" s="189"/>
      <c r="AH11" s="190"/>
      <c r="AI11" s="109"/>
      <c r="AJ11" s="190"/>
      <c r="AK11" s="109"/>
      <c r="AL11" s="109"/>
      <c r="AM11" s="109"/>
      <c r="AN11" s="109"/>
      <c r="AO11" s="94"/>
      <c r="AP11" s="94"/>
      <c r="AQ11" s="93"/>
      <c r="AR11" s="306"/>
      <c r="AS11" s="304"/>
      <c r="AT11" s="304"/>
      <c r="AU11" s="309"/>
      <c r="AV11" s="312"/>
      <c r="AW11" s="312"/>
      <c r="AX11" s="320"/>
      <c r="AY11" s="320"/>
      <c r="AZ11" s="312"/>
      <c r="BA11" s="312"/>
      <c r="BB11" s="321"/>
      <c r="BC11" s="321"/>
      <c r="BD11" s="321"/>
      <c r="BE11" s="403"/>
      <c r="BF11" s="88"/>
      <c r="BJ11" s="275"/>
      <c r="BK11" s="275"/>
      <c r="BL11" s="275"/>
    </row>
    <row r="12" spans="2:64" s="89" customFormat="1" ht="20.25" customHeight="1">
      <c r="B12" s="95"/>
      <c r="C12" s="95"/>
      <c r="D12" s="95"/>
      <c r="E12" s="95"/>
      <c r="F12" s="95"/>
      <c r="G12" s="95"/>
      <c r="H12" s="95"/>
      <c r="I12" s="95"/>
      <c r="J12" s="95"/>
      <c r="K12" s="95"/>
      <c r="L12" s="95"/>
      <c r="M12" s="95"/>
      <c r="N12" s="95"/>
      <c r="O12" s="95"/>
      <c r="P12" s="95"/>
      <c r="Q12" s="95"/>
      <c r="R12" s="95"/>
      <c r="S12" s="95"/>
      <c r="T12" s="95"/>
      <c r="U12" s="95"/>
      <c r="V12" s="95"/>
      <c r="W12" s="92"/>
      <c r="X12" s="92"/>
      <c r="Y12" s="92"/>
      <c r="Z12" s="93"/>
      <c r="AA12" s="290"/>
      <c r="AB12" s="290"/>
      <c r="AC12" s="93"/>
      <c r="AD12" s="189"/>
      <c r="AE12" s="189"/>
      <c r="AF12" s="294"/>
      <c r="AG12" s="161"/>
      <c r="AH12" s="190"/>
      <c r="AI12" s="109"/>
      <c r="AJ12" s="190"/>
      <c r="AK12" s="109"/>
      <c r="AL12" s="109"/>
      <c r="AM12" s="109"/>
      <c r="AN12" s="109"/>
      <c r="AO12" s="301"/>
      <c r="AP12" s="301"/>
      <c r="AQ12" s="301"/>
      <c r="AR12" s="305"/>
      <c r="AS12" s="304"/>
      <c r="AT12" s="304"/>
      <c r="AU12" s="309"/>
      <c r="AV12" s="312"/>
      <c r="AW12" s="312"/>
      <c r="AX12" s="320"/>
      <c r="AY12" s="320"/>
      <c r="AZ12" s="312"/>
      <c r="BA12" s="312"/>
      <c r="BB12" s="319"/>
      <c r="BC12" s="389"/>
      <c r="BD12" s="335"/>
      <c r="BE12" s="404" t="s">
        <v>62</v>
      </c>
      <c r="BF12" s="88"/>
      <c r="BJ12" s="275"/>
      <c r="BK12" s="275"/>
      <c r="BL12" s="275"/>
    </row>
    <row r="13" spans="2:64" s="89" customFormat="1" ht="6.75" customHeight="1">
      <c r="B13" s="95"/>
      <c r="C13" s="95"/>
      <c r="D13" s="95"/>
      <c r="E13" s="95"/>
      <c r="F13" s="95"/>
      <c r="G13" s="95"/>
      <c r="H13" s="95"/>
      <c r="I13" s="95"/>
      <c r="J13" s="95"/>
      <c r="K13" s="95"/>
      <c r="L13" s="95"/>
      <c r="M13" s="95"/>
      <c r="N13" s="95"/>
      <c r="O13" s="95"/>
      <c r="P13" s="95"/>
      <c r="Q13" s="95"/>
      <c r="R13" s="95"/>
      <c r="S13" s="95"/>
      <c r="T13" s="95"/>
      <c r="U13" s="95"/>
      <c r="V13" s="95"/>
      <c r="W13" s="92"/>
      <c r="X13" s="92"/>
      <c r="Y13" s="92"/>
      <c r="Z13" s="162"/>
      <c r="AA13" s="291"/>
      <c r="AB13" s="291"/>
      <c r="AC13" s="162"/>
      <c r="AD13" s="190"/>
      <c r="AE13" s="190"/>
      <c r="AF13" s="295"/>
      <c r="AG13" s="296"/>
      <c r="AH13" s="296"/>
      <c r="AI13" s="296"/>
      <c r="AJ13" s="296"/>
      <c r="AK13" s="296"/>
      <c r="AL13" s="296"/>
      <c r="AM13" s="296"/>
      <c r="AN13" s="296"/>
      <c r="AO13" s="94"/>
      <c r="AP13" s="94"/>
      <c r="AQ13" s="94"/>
      <c r="AR13" s="296"/>
      <c r="AS13" s="304"/>
      <c r="AT13" s="304"/>
      <c r="AU13" s="309"/>
      <c r="AV13" s="312"/>
      <c r="AW13" s="312"/>
      <c r="AX13" s="320"/>
      <c r="AY13" s="320"/>
      <c r="AZ13" s="312"/>
      <c r="BA13" s="312"/>
      <c r="BB13" s="321"/>
      <c r="BC13" s="321"/>
      <c r="BD13" s="321"/>
      <c r="BE13" s="403"/>
      <c r="BF13" s="88"/>
      <c r="BJ13" s="275"/>
      <c r="BK13" s="275"/>
      <c r="BL13" s="275"/>
    </row>
    <row r="14" spans="2:64" s="89" customFormat="1" ht="18.75">
      <c r="B14" s="95"/>
      <c r="C14" s="95"/>
      <c r="D14" s="95"/>
      <c r="E14" s="95"/>
      <c r="F14" s="95"/>
      <c r="G14" s="95"/>
      <c r="H14" s="95"/>
      <c r="I14" s="95"/>
      <c r="J14" s="95"/>
      <c r="K14" s="95"/>
      <c r="L14" s="95"/>
      <c r="M14" s="95"/>
      <c r="N14" s="95"/>
      <c r="O14" s="95"/>
      <c r="P14" s="95"/>
      <c r="Q14" s="95"/>
      <c r="R14" s="95"/>
      <c r="S14" s="95"/>
      <c r="T14" s="95"/>
      <c r="U14" s="95"/>
      <c r="V14" s="95"/>
      <c r="W14" s="92"/>
      <c r="X14" s="92"/>
      <c r="Y14" s="92"/>
      <c r="Z14" s="93"/>
      <c r="AA14" s="290"/>
      <c r="AB14" s="290"/>
      <c r="AC14" s="93"/>
      <c r="AD14" s="189"/>
      <c r="AE14" s="189"/>
      <c r="AF14" s="295"/>
      <c r="AG14" s="296"/>
      <c r="AH14" s="296"/>
      <c r="AI14" s="296"/>
      <c r="AJ14" s="296"/>
      <c r="AK14" s="296"/>
      <c r="AL14" s="296"/>
      <c r="AM14" s="296"/>
      <c r="AN14" s="296"/>
      <c r="AO14" s="94"/>
      <c r="AP14" s="94"/>
      <c r="AQ14" s="94"/>
      <c r="AR14" s="296"/>
      <c r="AS14" s="304"/>
      <c r="AT14" s="307" t="s">
        <v>243</v>
      </c>
      <c r="AU14" s="310"/>
      <c r="AV14" s="313"/>
      <c r="AW14" s="316"/>
      <c r="AX14" s="321" t="s">
        <v>24</v>
      </c>
      <c r="AY14" s="310"/>
      <c r="AZ14" s="313"/>
      <c r="BA14" s="316"/>
      <c r="BB14" s="371" t="s">
        <v>63</v>
      </c>
      <c r="BC14" s="390">
        <f>(AY14-AU14)*24</f>
        <v>0</v>
      </c>
      <c r="BD14" s="401"/>
      <c r="BE14" s="405" t="s">
        <v>44</v>
      </c>
      <c r="BF14" s="321"/>
      <c r="BJ14" s="275"/>
      <c r="BK14" s="275"/>
      <c r="BL14" s="275"/>
    </row>
    <row r="15" spans="2:64" s="89" customFormat="1" ht="6.75" customHeight="1">
      <c r="B15" s="92"/>
      <c r="C15" s="110"/>
      <c r="D15" s="110"/>
      <c r="E15" s="110"/>
      <c r="F15" s="110"/>
      <c r="G15" s="109"/>
      <c r="H15" s="109"/>
      <c r="I15" s="185"/>
      <c r="J15" s="189"/>
      <c r="K15" s="190"/>
      <c r="L15" s="109"/>
      <c r="M15" s="109"/>
      <c r="N15" s="189"/>
      <c r="O15" s="109"/>
      <c r="P15" s="109"/>
      <c r="Q15" s="190"/>
      <c r="R15" s="109"/>
      <c r="S15" s="109"/>
      <c r="T15" s="109"/>
      <c r="U15" s="109"/>
      <c r="V15" s="109"/>
      <c r="W15" s="185"/>
      <c r="X15" s="189"/>
      <c r="Y15" s="189"/>
      <c r="Z15" s="161"/>
      <c r="AA15" s="189"/>
      <c r="AB15" s="185"/>
      <c r="AC15" s="189"/>
      <c r="AD15" s="190"/>
      <c r="AE15" s="109"/>
      <c r="AF15" s="295"/>
      <c r="AG15" s="294"/>
      <c r="AH15" s="298"/>
      <c r="AI15" s="295"/>
      <c r="AJ15" s="298"/>
      <c r="AK15" s="295"/>
      <c r="AL15" s="295"/>
      <c r="AM15" s="295"/>
      <c r="AN15" s="295"/>
      <c r="AO15" s="295"/>
      <c r="AP15" s="92"/>
      <c r="AQ15" s="288"/>
      <c r="AR15" s="288"/>
      <c r="AS15" s="288"/>
      <c r="AT15" s="288"/>
      <c r="AU15" s="292"/>
      <c r="AX15" s="322"/>
      <c r="AY15" s="322"/>
      <c r="BB15" s="372"/>
      <c r="BC15" s="372"/>
      <c r="BD15" s="372"/>
      <c r="BE15" s="406"/>
      <c r="BJ15" s="275"/>
      <c r="BK15" s="275"/>
      <c r="BL15" s="275"/>
    </row>
    <row r="16" spans="2:64" ht="8.4499999999999993" customHeight="1">
      <c r="B16" s="96"/>
      <c r="C16" s="111"/>
      <c r="D16" s="111"/>
      <c r="E16" s="111"/>
      <c r="F16" s="111"/>
      <c r="G16" s="111"/>
      <c r="H16" s="96"/>
      <c r="I16" s="96"/>
      <c r="J16" s="96"/>
      <c r="K16" s="96"/>
      <c r="L16" s="96"/>
      <c r="M16" s="96"/>
      <c r="N16" s="96"/>
      <c r="O16" s="96"/>
      <c r="P16" s="96"/>
      <c r="Q16" s="96"/>
      <c r="R16" s="96"/>
      <c r="S16" s="96"/>
      <c r="T16" s="96"/>
      <c r="U16" s="96"/>
      <c r="V16" s="96"/>
      <c r="W16" s="96"/>
      <c r="X16" s="111"/>
      <c r="Y16" s="96"/>
      <c r="Z16" s="96"/>
      <c r="AA16" s="96"/>
      <c r="AB16" s="96"/>
      <c r="AC16" s="96"/>
      <c r="AD16" s="96"/>
      <c r="AE16" s="96"/>
      <c r="AF16" s="96"/>
      <c r="AG16" s="96"/>
      <c r="AH16" s="96"/>
      <c r="AI16" s="96"/>
      <c r="AJ16" s="96"/>
      <c r="AK16" s="96"/>
      <c r="AL16" s="96"/>
      <c r="AM16" s="96"/>
      <c r="AN16" s="111"/>
      <c r="AO16" s="96"/>
      <c r="AP16" s="96"/>
      <c r="AQ16" s="96"/>
      <c r="AR16" s="96"/>
      <c r="AS16" s="96"/>
      <c r="AT16" s="96"/>
      <c r="BE16" s="407"/>
      <c r="BF16" s="407"/>
      <c r="BG16" s="407"/>
    </row>
    <row r="17" spans="2:58" ht="20.25" customHeight="1">
      <c r="B17" s="97" t="s">
        <v>61</v>
      </c>
      <c r="C17" s="112" t="s">
        <v>154</v>
      </c>
      <c r="D17" s="130"/>
      <c r="E17" s="141"/>
      <c r="F17" s="141"/>
      <c r="G17" s="163" t="s">
        <v>244</v>
      </c>
      <c r="H17" s="175" t="s">
        <v>197</v>
      </c>
      <c r="I17" s="130"/>
      <c r="J17" s="130"/>
      <c r="K17" s="141"/>
      <c r="L17" s="175" t="s">
        <v>245</v>
      </c>
      <c r="M17" s="130"/>
      <c r="N17" s="130"/>
      <c r="O17" s="213"/>
      <c r="P17" s="221"/>
      <c r="Q17" s="230"/>
      <c r="R17" s="238"/>
      <c r="S17" s="251" t="s">
        <v>204</v>
      </c>
      <c r="T17" s="263"/>
      <c r="U17" s="263"/>
      <c r="V17" s="263"/>
      <c r="W17" s="263"/>
      <c r="X17" s="263"/>
      <c r="Y17" s="263"/>
      <c r="Z17" s="263"/>
      <c r="AA17" s="263"/>
      <c r="AB17" s="263"/>
      <c r="AC17" s="263"/>
      <c r="AD17" s="263"/>
      <c r="AE17" s="263"/>
      <c r="AF17" s="263"/>
      <c r="AG17" s="263"/>
      <c r="AH17" s="263"/>
      <c r="AI17" s="263"/>
      <c r="AJ17" s="263"/>
      <c r="AK17" s="263"/>
      <c r="AL17" s="263"/>
      <c r="AM17" s="263"/>
      <c r="AN17" s="263"/>
      <c r="AO17" s="263"/>
      <c r="AP17" s="263"/>
      <c r="AQ17" s="263"/>
      <c r="AR17" s="263"/>
      <c r="AS17" s="263"/>
      <c r="AT17" s="263"/>
      <c r="AU17" s="263"/>
      <c r="AV17" s="263"/>
      <c r="AW17" s="317"/>
      <c r="AX17" s="323" t="str">
        <f>IF(BB3="４週","(11) 1～4週目の勤務時間数合計","(11) 1か月の勤務時間数   合計")</f>
        <v>(11) 1～4週目の勤務時間数合計</v>
      </c>
      <c r="AY17" s="336"/>
      <c r="AZ17" s="348" t="s">
        <v>46</v>
      </c>
      <c r="BA17" s="358"/>
      <c r="BB17" s="373" t="s">
        <v>246</v>
      </c>
      <c r="BC17" s="391"/>
      <c r="BD17" s="391"/>
      <c r="BE17" s="391"/>
      <c r="BF17" s="408"/>
    </row>
    <row r="18" spans="2:58" ht="20.25" customHeight="1">
      <c r="B18" s="98"/>
      <c r="C18" s="113"/>
      <c r="D18" s="131"/>
      <c r="E18" s="142"/>
      <c r="F18" s="142"/>
      <c r="G18" s="164"/>
      <c r="H18" s="176"/>
      <c r="I18" s="131"/>
      <c r="J18" s="131"/>
      <c r="K18" s="142"/>
      <c r="L18" s="176"/>
      <c r="M18" s="131"/>
      <c r="N18" s="131"/>
      <c r="O18" s="214"/>
      <c r="P18" s="222"/>
      <c r="Q18" s="231"/>
      <c r="R18" s="239"/>
      <c r="S18" s="252" t="s">
        <v>25</v>
      </c>
      <c r="T18" s="264"/>
      <c r="U18" s="264"/>
      <c r="V18" s="264"/>
      <c r="W18" s="264"/>
      <c r="X18" s="264"/>
      <c r="Y18" s="276"/>
      <c r="Z18" s="252" t="s">
        <v>45</v>
      </c>
      <c r="AA18" s="264"/>
      <c r="AB18" s="264"/>
      <c r="AC18" s="264"/>
      <c r="AD18" s="264"/>
      <c r="AE18" s="264"/>
      <c r="AF18" s="276"/>
      <c r="AG18" s="252" t="s">
        <v>49</v>
      </c>
      <c r="AH18" s="264"/>
      <c r="AI18" s="264"/>
      <c r="AJ18" s="264"/>
      <c r="AK18" s="264"/>
      <c r="AL18" s="264"/>
      <c r="AM18" s="276"/>
      <c r="AN18" s="252" t="s">
        <v>7</v>
      </c>
      <c r="AO18" s="264"/>
      <c r="AP18" s="264"/>
      <c r="AQ18" s="264"/>
      <c r="AR18" s="264"/>
      <c r="AS18" s="264"/>
      <c r="AT18" s="276"/>
      <c r="AU18" s="311" t="s">
        <v>53</v>
      </c>
      <c r="AV18" s="314"/>
      <c r="AW18" s="318"/>
      <c r="AX18" s="324"/>
      <c r="AY18" s="337"/>
      <c r="AZ18" s="349"/>
      <c r="BA18" s="359"/>
      <c r="BB18" s="374"/>
      <c r="BC18" s="392"/>
      <c r="BD18" s="392"/>
      <c r="BE18" s="392"/>
      <c r="BF18" s="409"/>
    </row>
    <row r="19" spans="2:58" ht="20.25" customHeight="1">
      <c r="B19" s="98"/>
      <c r="C19" s="113"/>
      <c r="D19" s="131"/>
      <c r="E19" s="142"/>
      <c r="F19" s="142"/>
      <c r="G19" s="164"/>
      <c r="H19" s="176"/>
      <c r="I19" s="131"/>
      <c r="J19" s="131"/>
      <c r="K19" s="142"/>
      <c r="L19" s="176"/>
      <c r="M19" s="131"/>
      <c r="N19" s="131"/>
      <c r="O19" s="214"/>
      <c r="P19" s="222"/>
      <c r="Q19" s="231"/>
      <c r="R19" s="239"/>
      <c r="S19" s="253">
        <v>1</v>
      </c>
      <c r="T19" s="265">
        <v>2</v>
      </c>
      <c r="U19" s="265">
        <v>3</v>
      </c>
      <c r="V19" s="265">
        <v>4</v>
      </c>
      <c r="W19" s="265">
        <v>5</v>
      </c>
      <c r="X19" s="265">
        <v>6</v>
      </c>
      <c r="Y19" s="277">
        <v>7</v>
      </c>
      <c r="Z19" s="253">
        <v>8</v>
      </c>
      <c r="AA19" s="265">
        <v>9</v>
      </c>
      <c r="AB19" s="265">
        <v>10</v>
      </c>
      <c r="AC19" s="265">
        <v>11</v>
      </c>
      <c r="AD19" s="265">
        <v>12</v>
      </c>
      <c r="AE19" s="265">
        <v>13</v>
      </c>
      <c r="AF19" s="277">
        <v>14</v>
      </c>
      <c r="AG19" s="297">
        <v>15</v>
      </c>
      <c r="AH19" s="265">
        <v>16</v>
      </c>
      <c r="AI19" s="265">
        <v>17</v>
      </c>
      <c r="AJ19" s="265">
        <v>18</v>
      </c>
      <c r="AK19" s="265">
        <v>19</v>
      </c>
      <c r="AL19" s="265">
        <v>20</v>
      </c>
      <c r="AM19" s="277">
        <v>21</v>
      </c>
      <c r="AN19" s="253">
        <v>22</v>
      </c>
      <c r="AO19" s="265">
        <v>23</v>
      </c>
      <c r="AP19" s="265">
        <v>24</v>
      </c>
      <c r="AQ19" s="265">
        <v>25</v>
      </c>
      <c r="AR19" s="265">
        <v>26</v>
      </c>
      <c r="AS19" s="265">
        <v>27</v>
      </c>
      <c r="AT19" s="277">
        <v>28</v>
      </c>
      <c r="AU19" s="253" t="str">
        <f>IF($BB$3="暦月",IF(DAY(DATE($AC$2,$AG$2,29))=29,29,""),"")</f>
        <v/>
      </c>
      <c r="AV19" s="265" t="str">
        <f>IF($BB$3="暦月",IF(DAY(DATE($AC$2,$AG$2,30))=30,30,""),"")</f>
        <v/>
      </c>
      <c r="AW19" s="277" t="str">
        <f>IF($BB$3="暦月",IF(DAY(DATE($AC$2,$AG$2,31))=31,31,""),"")</f>
        <v/>
      </c>
      <c r="AX19" s="324"/>
      <c r="AY19" s="337"/>
      <c r="AZ19" s="349"/>
      <c r="BA19" s="359"/>
      <c r="BB19" s="374"/>
      <c r="BC19" s="392"/>
      <c r="BD19" s="392"/>
      <c r="BE19" s="392"/>
      <c r="BF19" s="409"/>
    </row>
    <row r="20" spans="2:58" ht="20.25" hidden="1" customHeight="1">
      <c r="B20" s="98"/>
      <c r="C20" s="113"/>
      <c r="D20" s="131"/>
      <c r="E20" s="142"/>
      <c r="F20" s="142"/>
      <c r="G20" s="164"/>
      <c r="H20" s="176"/>
      <c r="I20" s="131"/>
      <c r="J20" s="131"/>
      <c r="K20" s="142"/>
      <c r="L20" s="176"/>
      <c r="M20" s="131"/>
      <c r="N20" s="131"/>
      <c r="O20" s="214"/>
      <c r="P20" s="222"/>
      <c r="Q20" s="231"/>
      <c r="R20" s="239"/>
      <c r="S20" s="253" t="e">
        <f>WEEKDAY(DATE($AC$2,$AG$2,1))</f>
        <v>#VALUE!</v>
      </c>
      <c r="T20" s="265" t="e">
        <f>WEEKDAY(DATE($AC$2,$AG$2,2))</f>
        <v>#VALUE!</v>
      </c>
      <c r="U20" s="265" t="e">
        <f>WEEKDAY(DATE($AC$2,$AG$2,3))</f>
        <v>#VALUE!</v>
      </c>
      <c r="V20" s="265" t="e">
        <f>WEEKDAY(DATE($AC$2,$AG$2,4))</f>
        <v>#VALUE!</v>
      </c>
      <c r="W20" s="265" t="e">
        <f>WEEKDAY(DATE($AC$2,$AG$2,5))</f>
        <v>#VALUE!</v>
      </c>
      <c r="X20" s="265" t="e">
        <f>WEEKDAY(DATE($AC$2,$AG$2,6))</f>
        <v>#VALUE!</v>
      </c>
      <c r="Y20" s="277" t="e">
        <f>WEEKDAY(DATE($AC$2,$AG$2,7))</f>
        <v>#VALUE!</v>
      </c>
      <c r="Z20" s="253" t="e">
        <f>WEEKDAY(DATE($AC$2,$AG$2,8))</f>
        <v>#VALUE!</v>
      </c>
      <c r="AA20" s="265" t="e">
        <f>WEEKDAY(DATE($AC$2,$AG$2,9))</f>
        <v>#VALUE!</v>
      </c>
      <c r="AB20" s="265" t="e">
        <f>WEEKDAY(DATE($AC$2,$AG$2,10))</f>
        <v>#VALUE!</v>
      </c>
      <c r="AC20" s="265" t="e">
        <f>WEEKDAY(DATE($AC$2,$AG$2,11))</f>
        <v>#VALUE!</v>
      </c>
      <c r="AD20" s="265" t="e">
        <f>WEEKDAY(DATE($AC$2,$AG$2,12))</f>
        <v>#VALUE!</v>
      </c>
      <c r="AE20" s="265" t="e">
        <f>WEEKDAY(DATE($AC$2,$AG$2,13))</f>
        <v>#VALUE!</v>
      </c>
      <c r="AF20" s="277" t="e">
        <f>WEEKDAY(DATE($AC$2,$AG$2,14))</f>
        <v>#VALUE!</v>
      </c>
      <c r="AG20" s="253" t="e">
        <f>WEEKDAY(DATE($AC$2,$AG$2,15))</f>
        <v>#VALUE!</v>
      </c>
      <c r="AH20" s="265" t="e">
        <f>WEEKDAY(DATE($AC$2,$AG$2,16))</f>
        <v>#VALUE!</v>
      </c>
      <c r="AI20" s="265" t="e">
        <f>WEEKDAY(DATE($AC$2,$AG$2,17))</f>
        <v>#VALUE!</v>
      </c>
      <c r="AJ20" s="265" t="e">
        <f>WEEKDAY(DATE($AC$2,$AG$2,18))</f>
        <v>#VALUE!</v>
      </c>
      <c r="AK20" s="265" t="e">
        <f>WEEKDAY(DATE($AC$2,$AG$2,19))</f>
        <v>#VALUE!</v>
      </c>
      <c r="AL20" s="265" t="e">
        <f>WEEKDAY(DATE($AC$2,$AG$2,20))</f>
        <v>#VALUE!</v>
      </c>
      <c r="AM20" s="277" t="e">
        <f>WEEKDAY(DATE($AC$2,$AG$2,21))</f>
        <v>#VALUE!</v>
      </c>
      <c r="AN20" s="253" t="e">
        <f>WEEKDAY(DATE($AC$2,$AG$2,22))</f>
        <v>#VALUE!</v>
      </c>
      <c r="AO20" s="265" t="e">
        <f>WEEKDAY(DATE($AC$2,$AG$2,23))</f>
        <v>#VALUE!</v>
      </c>
      <c r="AP20" s="265" t="e">
        <f>WEEKDAY(DATE($AC$2,$AG$2,24))</f>
        <v>#VALUE!</v>
      </c>
      <c r="AQ20" s="265" t="e">
        <f>WEEKDAY(DATE($AC$2,$AG$2,25))</f>
        <v>#VALUE!</v>
      </c>
      <c r="AR20" s="265" t="e">
        <f>WEEKDAY(DATE($AC$2,$AG$2,26))</f>
        <v>#VALUE!</v>
      </c>
      <c r="AS20" s="265" t="e">
        <f>WEEKDAY(DATE($AC$2,$AG$2,27))</f>
        <v>#VALUE!</v>
      </c>
      <c r="AT20" s="277" t="e">
        <f>WEEKDAY(DATE($AC$2,$AG$2,28))</f>
        <v>#VALUE!</v>
      </c>
      <c r="AU20" s="253">
        <f>IF(AU19=29,WEEKDAY(DATE($AC$2,$AG$2,29)),0)</f>
        <v>0</v>
      </c>
      <c r="AV20" s="265">
        <f>IF(AV19=30,WEEKDAY(DATE($AC$2,$AG$2,30)),0)</f>
        <v>0</v>
      </c>
      <c r="AW20" s="277">
        <f>IF(AW19=31,WEEKDAY(DATE($AC$2,$AG$2,31)),0)</f>
        <v>0</v>
      </c>
      <c r="AX20" s="324"/>
      <c r="AY20" s="337"/>
      <c r="AZ20" s="349"/>
      <c r="BA20" s="359"/>
      <c r="BB20" s="374"/>
      <c r="BC20" s="392"/>
      <c r="BD20" s="392"/>
      <c r="BE20" s="392"/>
      <c r="BF20" s="409"/>
    </row>
    <row r="21" spans="2:58" ht="22.5" customHeight="1">
      <c r="B21" s="99"/>
      <c r="C21" s="114"/>
      <c r="D21" s="132"/>
      <c r="E21" s="143"/>
      <c r="F21" s="143"/>
      <c r="G21" s="165"/>
      <c r="H21" s="177"/>
      <c r="I21" s="132"/>
      <c r="J21" s="132"/>
      <c r="K21" s="143"/>
      <c r="L21" s="177"/>
      <c r="M21" s="132"/>
      <c r="N21" s="132"/>
      <c r="O21" s="215"/>
      <c r="P21" s="223"/>
      <c r="Q21" s="232"/>
      <c r="R21" s="240"/>
      <c r="S21" s="254" t="e">
        <f t="shared" ref="S21:AT21" si="0">IF(S20=1,"日",IF(S20=2,"月",IF(S20=3,"火",IF(S20=4,"水",IF(S20=5,"木",IF(S20=6,"金","土"))))))</f>
        <v>#VALUE!</v>
      </c>
      <c r="T21" s="266" t="e">
        <f t="shared" si="0"/>
        <v>#VALUE!</v>
      </c>
      <c r="U21" s="266" t="e">
        <f t="shared" si="0"/>
        <v>#VALUE!</v>
      </c>
      <c r="V21" s="266" t="e">
        <f t="shared" si="0"/>
        <v>#VALUE!</v>
      </c>
      <c r="W21" s="266" t="e">
        <f t="shared" si="0"/>
        <v>#VALUE!</v>
      </c>
      <c r="X21" s="266" t="e">
        <f t="shared" si="0"/>
        <v>#VALUE!</v>
      </c>
      <c r="Y21" s="278" t="e">
        <f t="shared" si="0"/>
        <v>#VALUE!</v>
      </c>
      <c r="Z21" s="254" t="e">
        <f t="shared" si="0"/>
        <v>#VALUE!</v>
      </c>
      <c r="AA21" s="266" t="e">
        <f t="shared" si="0"/>
        <v>#VALUE!</v>
      </c>
      <c r="AB21" s="266" t="e">
        <f t="shared" si="0"/>
        <v>#VALUE!</v>
      </c>
      <c r="AC21" s="266" t="e">
        <f t="shared" si="0"/>
        <v>#VALUE!</v>
      </c>
      <c r="AD21" s="266" t="e">
        <f t="shared" si="0"/>
        <v>#VALUE!</v>
      </c>
      <c r="AE21" s="266" t="e">
        <f t="shared" si="0"/>
        <v>#VALUE!</v>
      </c>
      <c r="AF21" s="278" t="e">
        <f t="shared" si="0"/>
        <v>#VALUE!</v>
      </c>
      <c r="AG21" s="254" t="e">
        <f t="shared" si="0"/>
        <v>#VALUE!</v>
      </c>
      <c r="AH21" s="266" t="e">
        <f t="shared" si="0"/>
        <v>#VALUE!</v>
      </c>
      <c r="AI21" s="266" t="e">
        <f t="shared" si="0"/>
        <v>#VALUE!</v>
      </c>
      <c r="AJ21" s="266" t="e">
        <f t="shared" si="0"/>
        <v>#VALUE!</v>
      </c>
      <c r="AK21" s="266" t="e">
        <f t="shared" si="0"/>
        <v>#VALUE!</v>
      </c>
      <c r="AL21" s="266" t="e">
        <f t="shared" si="0"/>
        <v>#VALUE!</v>
      </c>
      <c r="AM21" s="278" t="e">
        <f t="shared" si="0"/>
        <v>#VALUE!</v>
      </c>
      <c r="AN21" s="254" t="e">
        <f t="shared" si="0"/>
        <v>#VALUE!</v>
      </c>
      <c r="AO21" s="266" t="e">
        <f t="shared" si="0"/>
        <v>#VALUE!</v>
      </c>
      <c r="AP21" s="266" t="e">
        <f t="shared" si="0"/>
        <v>#VALUE!</v>
      </c>
      <c r="AQ21" s="266" t="e">
        <f t="shared" si="0"/>
        <v>#VALUE!</v>
      </c>
      <c r="AR21" s="266" t="e">
        <f t="shared" si="0"/>
        <v>#VALUE!</v>
      </c>
      <c r="AS21" s="266" t="e">
        <f t="shared" si="0"/>
        <v>#VALUE!</v>
      </c>
      <c r="AT21" s="278" t="e">
        <f t="shared" si="0"/>
        <v>#VALUE!</v>
      </c>
      <c r="AU21" s="266" t="str">
        <f>IF(AU20=1,"日",IF(AU20=2,"月",IF(AU20=3,"火",IF(AU20=4,"水",IF(AU20=5,"木",IF(AU20=6,"金",IF(AU20=0,"","土")))))))</f>
        <v/>
      </c>
      <c r="AV21" s="266" t="str">
        <f>IF(AV20=1,"日",IF(AV20=2,"月",IF(AV20=3,"火",IF(AV20=4,"水",IF(AV20=5,"木",IF(AV20=6,"金",IF(AV20=0,"","土")))))))</f>
        <v/>
      </c>
      <c r="AW21" s="266" t="str">
        <f>IF(AW20=1,"日",IF(AW20=2,"月",IF(AW20=3,"火",IF(AW20=4,"水",IF(AW20=5,"木",IF(AW20=6,"金",IF(AW20=0,"","土")))))))</f>
        <v/>
      </c>
      <c r="AX21" s="325"/>
      <c r="AY21" s="338"/>
      <c r="AZ21" s="350"/>
      <c r="BA21" s="360"/>
      <c r="BB21" s="375"/>
      <c r="BC21" s="393"/>
      <c r="BD21" s="393"/>
      <c r="BE21" s="393"/>
      <c r="BF21" s="410"/>
    </row>
    <row r="22" spans="2:58" ht="20.25" customHeight="1">
      <c r="B22" s="100">
        <v>1</v>
      </c>
      <c r="C22" s="115"/>
      <c r="D22" s="133"/>
      <c r="E22" s="144"/>
      <c r="F22" s="153"/>
      <c r="G22" s="166"/>
      <c r="H22" s="178"/>
      <c r="I22" s="186"/>
      <c r="J22" s="186"/>
      <c r="K22" s="191"/>
      <c r="L22" s="197"/>
      <c r="M22" s="204"/>
      <c r="N22" s="204"/>
      <c r="O22" s="216"/>
      <c r="P22" s="224" t="s">
        <v>105</v>
      </c>
      <c r="Q22" s="233"/>
      <c r="R22" s="241"/>
      <c r="S22" s="255"/>
      <c r="T22" s="267"/>
      <c r="U22" s="267"/>
      <c r="V22" s="267"/>
      <c r="W22" s="267"/>
      <c r="X22" s="267"/>
      <c r="Y22" s="279"/>
      <c r="Z22" s="255"/>
      <c r="AA22" s="267"/>
      <c r="AB22" s="267"/>
      <c r="AC22" s="267"/>
      <c r="AD22" s="267"/>
      <c r="AE22" s="267"/>
      <c r="AF22" s="279"/>
      <c r="AG22" s="255"/>
      <c r="AH22" s="267"/>
      <c r="AI22" s="267"/>
      <c r="AJ22" s="267"/>
      <c r="AK22" s="267"/>
      <c r="AL22" s="267"/>
      <c r="AM22" s="279"/>
      <c r="AN22" s="255"/>
      <c r="AO22" s="267"/>
      <c r="AP22" s="267"/>
      <c r="AQ22" s="267"/>
      <c r="AR22" s="267"/>
      <c r="AS22" s="267"/>
      <c r="AT22" s="279"/>
      <c r="AU22" s="255"/>
      <c r="AV22" s="267"/>
      <c r="AW22" s="267"/>
      <c r="AX22" s="326"/>
      <c r="AY22" s="339"/>
      <c r="AZ22" s="351"/>
      <c r="BA22" s="361"/>
      <c r="BB22" s="376"/>
      <c r="BC22" s="394"/>
      <c r="BD22" s="394"/>
      <c r="BE22" s="394"/>
      <c r="BF22" s="411"/>
    </row>
    <row r="23" spans="2:58" ht="20.25" customHeight="1">
      <c r="B23" s="101"/>
      <c r="C23" s="116"/>
      <c r="D23" s="134"/>
      <c r="E23" s="145"/>
      <c r="F23" s="154"/>
      <c r="G23" s="167"/>
      <c r="H23" s="179"/>
      <c r="I23" s="187"/>
      <c r="J23" s="187"/>
      <c r="K23" s="192"/>
      <c r="L23" s="198"/>
      <c r="M23" s="205"/>
      <c r="N23" s="205"/>
      <c r="O23" s="217"/>
      <c r="P23" s="225" t="s">
        <v>40</v>
      </c>
      <c r="Q23" s="234"/>
      <c r="R23" s="242"/>
      <c r="S23" s="256" t="str">
        <f>IF(S22="","",VLOOKUP(S22,'参考様式１ シフト記号表（勤務時間帯）'!$C$6:$K$35,9,FALSE))</f>
        <v/>
      </c>
      <c r="T23" s="268" t="str">
        <f>IF(T22="","",VLOOKUP(T22,'参考様式１ シフト記号表（勤務時間帯）'!$C$6:$K$35,9,FALSE))</f>
        <v/>
      </c>
      <c r="U23" s="268" t="str">
        <f>IF(U22="","",VLOOKUP(U22,'参考様式１ シフト記号表（勤務時間帯）'!$C$6:$K$35,9,FALSE))</f>
        <v/>
      </c>
      <c r="V23" s="268" t="str">
        <f>IF(V22="","",VLOOKUP(V22,'参考様式１ シフト記号表（勤務時間帯）'!$C$6:$K$35,9,FALSE))</f>
        <v/>
      </c>
      <c r="W23" s="268" t="str">
        <f>IF(W22="","",VLOOKUP(W22,'参考様式１ シフト記号表（勤務時間帯）'!$C$6:$K$35,9,FALSE))</f>
        <v/>
      </c>
      <c r="X23" s="268" t="str">
        <f>IF(X22="","",VLOOKUP(X22,'参考様式１ シフト記号表（勤務時間帯）'!$C$6:$K$35,9,FALSE))</f>
        <v/>
      </c>
      <c r="Y23" s="280" t="str">
        <f>IF(Y22="","",VLOOKUP(Y22,'参考様式１ シフト記号表（勤務時間帯）'!$C$6:$K$35,9,FALSE))</f>
        <v/>
      </c>
      <c r="Z23" s="256" t="str">
        <f>IF(Z22="","",VLOOKUP(Z22,'参考様式１ シフト記号表（勤務時間帯）'!$C$6:$K$35,9,FALSE))</f>
        <v/>
      </c>
      <c r="AA23" s="268" t="str">
        <f>IF(AA22="","",VLOOKUP(AA22,'参考様式１ シフト記号表（勤務時間帯）'!$C$6:$K$35,9,FALSE))</f>
        <v/>
      </c>
      <c r="AB23" s="268" t="str">
        <f>IF(AB22="","",VLOOKUP(AB22,'参考様式１ シフト記号表（勤務時間帯）'!$C$6:$K$35,9,FALSE))</f>
        <v/>
      </c>
      <c r="AC23" s="268" t="str">
        <f>IF(AC22="","",VLOOKUP(AC22,'参考様式１ シフト記号表（勤務時間帯）'!$C$6:$K$35,9,FALSE))</f>
        <v/>
      </c>
      <c r="AD23" s="268" t="str">
        <f>IF(AD22="","",VLOOKUP(AD22,'参考様式１ シフト記号表（勤務時間帯）'!$C$6:$K$35,9,FALSE))</f>
        <v/>
      </c>
      <c r="AE23" s="268" t="str">
        <f>IF(AE22="","",VLOOKUP(AE22,'参考様式１ シフト記号表（勤務時間帯）'!$C$6:$K$35,9,FALSE))</f>
        <v/>
      </c>
      <c r="AF23" s="280" t="str">
        <f>IF(AF22="","",VLOOKUP(AF22,'参考様式１ シフト記号表（勤務時間帯）'!$C$6:$K$35,9,FALSE))</f>
        <v/>
      </c>
      <c r="AG23" s="256" t="str">
        <f>IF(AG22="","",VLOOKUP(AG22,'参考様式１ シフト記号表（勤務時間帯）'!$C$6:$K$35,9,FALSE))</f>
        <v/>
      </c>
      <c r="AH23" s="268" t="str">
        <f>IF(AH22="","",VLOOKUP(AH22,'参考様式１ シフト記号表（勤務時間帯）'!$C$6:$K$35,9,FALSE))</f>
        <v/>
      </c>
      <c r="AI23" s="268" t="str">
        <f>IF(AI22="","",VLOOKUP(AI22,'参考様式１ シフト記号表（勤務時間帯）'!$C$6:$K$35,9,FALSE))</f>
        <v/>
      </c>
      <c r="AJ23" s="268" t="str">
        <f>IF(AJ22="","",VLOOKUP(AJ22,'参考様式１ シフト記号表（勤務時間帯）'!$C$6:$K$35,9,FALSE))</f>
        <v/>
      </c>
      <c r="AK23" s="268" t="str">
        <f>IF(AK22="","",VLOOKUP(AK22,'参考様式１ シフト記号表（勤務時間帯）'!$C$6:$K$35,9,FALSE))</f>
        <v/>
      </c>
      <c r="AL23" s="268" t="str">
        <f>IF(AL22="","",VLOOKUP(AL22,'参考様式１ シフト記号表（勤務時間帯）'!$C$6:$K$35,9,FALSE))</f>
        <v/>
      </c>
      <c r="AM23" s="280" t="str">
        <f>IF(AM22="","",VLOOKUP(AM22,'参考様式１ シフト記号表（勤務時間帯）'!$C$6:$K$35,9,FALSE))</f>
        <v/>
      </c>
      <c r="AN23" s="256" t="str">
        <f>IF(AN22="","",VLOOKUP(AN22,'参考様式１ シフト記号表（勤務時間帯）'!$C$6:$K$35,9,FALSE))</f>
        <v/>
      </c>
      <c r="AO23" s="268" t="str">
        <f>IF(AO22="","",VLOOKUP(AO22,'参考様式１ シフト記号表（勤務時間帯）'!$C$6:$K$35,9,FALSE))</f>
        <v/>
      </c>
      <c r="AP23" s="268" t="str">
        <f>IF(AP22="","",VLOOKUP(AP22,'参考様式１ シフト記号表（勤務時間帯）'!$C$6:$K$35,9,FALSE))</f>
        <v/>
      </c>
      <c r="AQ23" s="268" t="str">
        <f>IF(AQ22="","",VLOOKUP(AQ22,'参考様式１ シフト記号表（勤務時間帯）'!$C$6:$K$35,9,FALSE))</f>
        <v/>
      </c>
      <c r="AR23" s="268" t="str">
        <f>IF(AR22="","",VLOOKUP(AR22,'参考様式１ シフト記号表（勤務時間帯）'!$C$6:$K$35,9,FALSE))</f>
        <v/>
      </c>
      <c r="AS23" s="268" t="str">
        <f>IF(AS22="","",VLOOKUP(AS22,'参考様式１ シフト記号表（勤務時間帯）'!$C$6:$K$35,9,FALSE))</f>
        <v/>
      </c>
      <c r="AT23" s="280" t="str">
        <f>IF(AT22="","",VLOOKUP(AT22,'参考様式１ シフト記号表（勤務時間帯）'!$C$6:$K$35,9,FALSE))</f>
        <v/>
      </c>
      <c r="AU23" s="256" t="str">
        <f>IF(AU22="","",VLOOKUP(AU22,'参考様式１ シフト記号表（勤務時間帯）'!$C$6:$K$35,9,FALSE))</f>
        <v/>
      </c>
      <c r="AV23" s="268" t="str">
        <f>IF(AV22="","",VLOOKUP(AV22,'参考様式１ シフト記号表（勤務時間帯）'!$C$6:$K$35,9,FALSE))</f>
        <v/>
      </c>
      <c r="AW23" s="268" t="str">
        <f>IF(AW22="","",VLOOKUP(AW22,'参考様式１ シフト記号表（勤務時間帯）'!$C$6:$K$35,9,FALSE))</f>
        <v/>
      </c>
      <c r="AX23" s="327">
        <f>IF($BB$3="４週",SUM(S23:AT23),IF($BB$3="暦月",SUM(S23:AW23),""))</f>
        <v>0</v>
      </c>
      <c r="AY23" s="340"/>
      <c r="AZ23" s="352">
        <f>IF($BB$3="４週",AX23/4,IF($BB$3="暦月",'参考様式１（1枚版）'!AX23/('参考様式１（1枚版）'!$BB$8/7),""))</f>
        <v>0</v>
      </c>
      <c r="BA23" s="362"/>
      <c r="BB23" s="377"/>
      <c r="BC23" s="395"/>
      <c r="BD23" s="395"/>
      <c r="BE23" s="395"/>
      <c r="BF23" s="412"/>
    </row>
    <row r="24" spans="2:58" ht="20.25" customHeight="1">
      <c r="B24" s="101"/>
      <c r="C24" s="117"/>
      <c r="D24" s="135"/>
      <c r="E24" s="146"/>
      <c r="F24" s="155">
        <f>C22</f>
        <v>0</v>
      </c>
      <c r="G24" s="167"/>
      <c r="H24" s="179"/>
      <c r="I24" s="187"/>
      <c r="J24" s="187"/>
      <c r="K24" s="192"/>
      <c r="L24" s="198"/>
      <c r="M24" s="205"/>
      <c r="N24" s="205"/>
      <c r="O24" s="217"/>
      <c r="P24" s="226" t="s">
        <v>107</v>
      </c>
      <c r="Q24" s="235"/>
      <c r="R24" s="243"/>
      <c r="S24" s="257" t="str">
        <f>IF(S22="","",VLOOKUP(S22,'参考様式１ シフト記号表（勤務時間帯）'!$C$6:$S$35,17,FALSE))</f>
        <v/>
      </c>
      <c r="T24" s="269" t="str">
        <f>IF(T22="","",VLOOKUP(T22,'参考様式１ シフト記号表（勤務時間帯）'!$C$6:$S$35,17,FALSE))</f>
        <v/>
      </c>
      <c r="U24" s="269" t="str">
        <f>IF(U22="","",VLOOKUP(U22,'参考様式１ シフト記号表（勤務時間帯）'!$C$6:$S$35,17,FALSE))</f>
        <v/>
      </c>
      <c r="V24" s="269" t="str">
        <f>IF(V22="","",VLOOKUP(V22,'参考様式１ シフト記号表（勤務時間帯）'!$C$6:$S$35,17,FALSE))</f>
        <v/>
      </c>
      <c r="W24" s="269" t="str">
        <f>IF(W22="","",VLOOKUP(W22,'参考様式１ シフト記号表（勤務時間帯）'!$C$6:$S$35,17,FALSE))</f>
        <v/>
      </c>
      <c r="X24" s="269" t="str">
        <f>IF(X22="","",VLOOKUP(X22,'参考様式１ シフト記号表（勤務時間帯）'!$C$6:$S$35,17,FALSE))</f>
        <v/>
      </c>
      <c r="Y24" s="281" t="str">
        <f>IF(Y22="","",VLOOKUP(Y22,'参考様式１ シフト記号表（勤務時間帯）'!$C$6:$S$35,17,FALSE))</f>
        <v/>
      </c>
      <c r="Z24" s="257" t="str">
        <f>IF(Z22="","",VLOOKUP(Z22,'参考様式１ シフト記号表（勤務時間帯）'!$C$6:$S$35,17,FALSE))</f>
        <v/>
      </c>
      <c r="AA24" s="269" t="str">
        <f>IF(AA22="","",VLOOKUP(AA22,'参考様式１ シフト記号表（勤務時間帯）'!$C$6:$S$35,17,FALSE))</f>
        <v/>
      </c>
      <c r="AB24" s="269" t="str">
        <f>IF(AB22="","",VLOOKUP(AB22,'参考様式１ シフト記号表（勤務時間帯）'!$C$6:$S$35,17,FALSE))</f>
        <v/>
      </c>
      <c r="AC24" s="269" t="str">
        <f>IF(AC22="","",VLOOKUP(AC22,'参考様式１ シフト記号表（勤務時間帯）'!$C$6:$S$35,17,FALSE))</f>
        <v/>
      </c>
      <c r="AD24" s="269" t="str">
        <f>IF(AD22="","",VLOOKUP(AD22,'参考様式１ シフト記号表（勤務時間帯）'!$C$6:$S$35,17,FALSE))</f>
        <v/>
      </c>
      <c r="AE24" s="269" t="str">
        <f>IF(AE22="","",VLOOKUP(AE22,'参考様式１ シフト記号表（勤務時間帯）'!$C$6:$S$35,17,FALSE))</f>
        <v/>
      </c>
      <c r="AF24" s="281" t="str">
        <f>IF(AF22="","",VLOOKUP(AF22,'参考様式１ シフト記号表（勤務時間帯）'!$C$6:$S$35,17,FALSE))</f>
        <v/>
      </c>
      <c r="AG24" s="257" t="str">
        <f>IF(AG22="","",VLOOKUP(AG22,'参考様式１ シフト記号表（勤務時間帯）'!$C$6:$S$35,17,FALSE))</f>
        <v/>
      </c>
      <c r="AH24" s="269" t="str">
        <f>IF(AH22="","",VLOOKUP(AH22,'参考様式１ シフト記号表（勤務時間帯）'!$C$6:$S$35,17,FALSE))</f>
        <v/>
      </c>
      <c r="AI24" s="269" t="str">
        <f>IF(AI22="","",VLOOKUP(AI22,'参考様式１ シフト記号表（勤務時間帯）'!$C$6:$S$35,17,FALSE))</f>
        <v/>
      </c>
      <c r="AJ24" s="269" t="str">
        <f>IF(AJ22="","",VLOOKUP(AJ22,'参考様式１ シフト記号表（勤務時間帯）'!$C$6:$S$35,17,FALSE))</f>
        <v/>
      </c>
      <c r="AK24" s="269" t="str">
        <f>IF(AK22="","",VLOOKUP(AK22,'参考様式１ シフト記号表（勤務時間帯）'!$C$6:$S$35,17,FALSE))</f>
        <v/>
      </c>
      <c r="AL24" s="269" t="str">
        <f>IF(AL22="","",VLOOKUP(AL22,'参考様式１ シフト記号表（勤務時間帯）'!$C$6:$S$35,17,FALSE))</f>
        <v/>
      </c>
      <c r="AM24" s="281" t="str">
        <f>IF(AM22="","",VLOOKUP(AM22,'参考様式１ シフト記号表（勤務時間帯）'!$C$6:$S$35,17,FALSE))</f>
        <v/>
      </c>
      <c r="AN24" s="257" t="str">
        <f>IF(AN22="","",VLOOKUP(AN22,'参考様式１ シフト記号表（勤務時間帯）'!$C$6:$S$35,17,FALSE))</f>
        <v/>
      </c>
      <c r="AO24" s="269" t="str">
        <f>IF(AO22="","",VLOOKUP(AO22,'参考様式１ シフト記号表（勤務時間帯）'!$C$6:$S$35,17,FALSE))</f>
        <v/>
      </c>
      <c r="AP24" s="269" t="str">
        <f>IF(AP22="","",VLOOKUP(AP22,'参考様式１ シフト記号表（勤務時間帯）'!$C$6:$S$35,17,FALSE))</f>
        <v/>
      </c>
      <c r="AQ24" s="269" t="str">
        <f>IF(AQ22="","",VLOOKUP(AQ22,'参考様式１ シフト記号表（勤務時間帯）'!$C$6:$S$35,17,FALSE))</f>
        <v/>
      </c>
      <c r="AR24" s="269" t="str">
        <f>IF(AR22="","",VLOOKUP(AR22,'参考様式１ シフト記号表（勤務時間帯）'!$C$6:$S$35,17,FALSE))</f>
        <v/>
      </c>
      <c r="AS24" s="269" t="str">
        <f>IF(AS22="","",VLOOKUP(AS22,'参考様式１ シフト記号表（勤務時間帯）'!$C$6:$S$35,17,FALSE))</f>
        <v/>
      </c>
      <c r="AT24" s="281" t="str">
        <f>IF(AT22="","",VLOOKUP(AT22,'参考様式１ シフト記号表（勤務時間帯）'!$C$6:$S$35,17,FALSE))</f>
        <v/>
      </c>
      <c r="AU24" s="257" t="str">
        <f>IF(AU22="","",VLOOKUP(AU22,'参考様式１ シフト記号表（勤務時間帯）'!$C$6:$S$35,17,FALSE))</f>
        <v/>
      </c>
      <c r="AV24" s="269" t="str">
        <f>IF(AV22="","",VLOOKUP(AV22,'参考様式１ シフト記号表（勤務時間帯）'!$C$6:$S$35,17,FALSE))</f>
        <v/>
      </c>
      <c r="AW24" s="269" t="str">
        <f>IF(AW22="","",VLOOKUP(AW22,'参考様式１ シフト記号表（勤務時間帯）'!$C$6:$S$35,17,FALSE))</f>
        <v/>
      </c>
      <c r="AX24" s="328">
        <f>IF($BB$3="４週",SUM(S24:AT24),IF($BB$3="暦月",SUM(S24:AW24),""))</f>
        <v>0</v>
      </c>
      <c r="AY24" s="341"/>
      <c r="AZ24" s="353">
        <f>IF($BB$3="４週",AX24/4,IF($BB$3="暦月",'参考様式１（1枚版）'!AX24/('参考様式１（1枚版）'!$BB$8/7),""))</f>
        <v>0</v>
      </c>
      <c r="BA24" s="363"/>
      <c r="BB24" s="378"/>
      <c r="BC24" s="396"/>
      <c r="BD24" s="396"/>
      <c r="BE24" s="396"/>
      <c r="BF24" s="413"/>
    </row>
    <row r="25" spans="2:58" ht="20.25" customHeight="1">
      <c r="B25" s="101">
        <f>B22+1</f>
        <v>2</v>
      </c>
      <c r="C25" s="118"/>
      <c r="D25" s="136"/>
      <c r="E25" s="147"/>
      <c r="F25" s="156"/>
      <c r="G25" s="156"/>
      <c r="H25" s="180"/>
      <c r="I25" s="187"/>
      <c r="J25" s="187"/>
      <c r="K25" s="192"/>
      <c r="L25" s="199"/>
      <c r="M25" s="206"/>
      <c r="N25" s="206"/>
      <c r="O25" s="218"/>
      <c r="P25" s="227" t="s">
        <v>105</v>
      </c>
      <c r="Q25" s="236"/>
      <c r="R25" s="244"/>
      <c r="S25" s="255"/>
      <c r="T25" s="267"/>
      <c r="U25" s="267"/>
      <c r="V25" s="267"/>
      <c r="W25" s="267"/>
      <c r="X25" s="267"/>
      <c r="Y25" s="279"/>
      <c r="Z25" s="255"/>
      <c r="AA25" s="267"/>
      <c r="AB25" s="267"/>
      <c r="AC25" s="267"/>
      <c r="AD25" s="267"/>
      <c r="AE25" s="267"/>
      <c r="AF25" s="279"/>
      <c r="AG25" s="255"/>
      <c r="AH25" s="267"/>
      <c r="AI25" s="267"/>
      <c r="AJ25" s="267"/>
      <c r="AK25" s="267"/>
      <c r="AL25" s="267"/>
      <c r="AM25" s="279"/>
      <c r="AN25" s="255"/>
      <c r="AO25" s="267"/>
      <c r="AP25" s="267"/>
      <c r="AQ25" s="267"/>
      <c r="AR25" s="267"/>
      <c r="AS25" s="267"/>
      <c r="AT25" s="279"/>
      <c r="AU25" s="255"/>
      <c r="AV25" s="267"/>
      <c r="AW25" s="267"/>
      <c r="AX25" s="329"/>
      <c r="AY25" s="342"/>
      <c r="AZ25" s="354"/>
      <c r="BA25" s="364"/>
      <c r="BB25" s="379"/>
      <c r="BC25" s="397"/>
      <c r="BD25" s="397"/>
      <c r="BE25" s="397"/>
      <c r="BF25" s="414"/>
    </row>
    <row r="26" spans="2:58" ht="20.25" customHeight="1">
      <c r="B26" s="101"/>
      <c r="C26" s="116"/>
      <c r="D26" s="134"/>
      <c r="E26" s="145"/>
      <c r="F26" s="154"/>
      <c r="G26" s="167"/>
      <c r="H26" s="179"/>
      <c r="I26" s="187"/>
      <c r="J26" s="187"/>
      <c r="K26" s="192"/>
      <c r="L26" s="198"/>
      <c r="M26" s="205"/>
      <c r="N26" s="205"/>
      <c r="O26" s="217"/>
      <c r="P26" s="225" t="s">
        <v>40</v>
      </c>
      <c r="Q26" s="234"/>
      <c r="R26" s="242"/>
      <c r="S26" s="256" t="str">
        <f>IF(S25="","",VLOOKUP(S25,'参考様式１ シフト記号表（勤務時間帯）'!$C$6:$K$35,9,FALSE))</f>
        <v/>
      </c>
      <c r="T26" s="268" t="str">
        <f>IF(T25="","",VLOOKUP(T25,'参考様式１ シフト記号表（勤務時間帯）'!$C$6:$K$35,9,FALSE))</f>
        <v/>
      </c>
      <c r="U26" s="268" t="str">
        <f>IF(U25="","",VLOOKUP(U25,'参考様式１ シフト記号表（勤務時間帯）'!$C$6:$K$35,9,FALSE))</f>
        <v/>
      </c>
      <c r="V26" s="268" t="str">
        <f>IF(V25="","",VLOOKUP(V25,'参考様式１ シフト記号表（勤務時間帯）'!$C$6:$K$35,9,FALSE))</f>
        <v/>
      </c>
      <c r="W26" s="268" t="str">
        <f>IF(W25="","",VLOOKUP(W25,'参考様式１ シフト記号表（勤務時間帯）'!$C$6:$K$35,9,FALSE))</f>
        <v/>
      </c>
      <c r="X26" s="268" t="str">
        <f>IF(X25="","",VLOOKUP(X25,'参考様式１ シフト記号表（勤務時間帯）'!$C$6:$K$35,9,FALSE))</f>
        <v/>
      </c>
      <c r="Y26" s="280" t="str">
        <f>IF(Y25="","",VLOOKUP(Y25,'参考様式１ シフト記号表（勤務時間帯）'!$C$6:$K$35,9,FALSE))</f>
        <v/>
      </c>
      <c r="Z26" s="256" t="str">
        <f>IF(Z25="","",VLOOKUP(Z25,'参考様式１ シフト記号表（勤務時間帯）'!$C$6:$K$35,9,FALSE))</f>
        <v/>
      </c>
      <c r="AA26" s="268" t="str">
        <f>IF(AA25="","",VLOOKUP(AA25,'参考様式１ シフト記号表（勤務時間帯）'!$C$6:$K$35,9,FALSE))</f>
        <v/>
      </c>
      <c r="AB26" s="268" t="str">
        <f>IF(AB25="","",VLOOKUP(AB25,'参考様式１ シフト記号表（勤務時間帯）'!$C$6:$K$35,9,FALSE))</f>
        <v/>
      </c>
      <c r="AC26" s="268" t="str">
        <f>IF(AC25="","",VLOOKUP(AC25,'参考様式１ シフト記号表（勤務時間帯）'!$C$6:$K$35,9,FALSE))</f>
        <v/>
      </c>
      <c r="AD26" s="268" t="str">
        <f>IF(AD25="","",VLOOKUP(AD25,'参考様式１ シフト記号表（勤務時間帯）'!$C$6:$K$35,9,FALSE))</f>
        <v/>
      </c>
      <c r="AE26" s="268" t="str">
        <f>IF(AE25="","",VLOOKUP(AE25,'参考様式１ シフト記号表（勤務時間帯）'!$C$6:$K$35,9,FALSE))</f>
        <v/>
      </c>
      <c r="AF26" s="280" t="str">
        <f>IF(AF25="","",VLOOKUP(AF25,'参考様式１ シフト記号表（勤務時間帯）'!$C$6:$K$35,9,FALSE))</f>
        <v/>
      </c>
      <c r="AG26" s="256" t="str">
        <f>IF(AG25="","",VLOOKUP(AG25,'参考様式１ シフト記号表（勤務時間帯）'!$C$6:$K$35,9,FALSE))</f>
        <v/>
      </c>
      <c r="AH26" s="268" t="str">
        <f>IF(AH25="","",VLOOKUP(AH25,'参考様式１ シフト記号表（勤務時間帯）'!$C$6:$K$35,9,FALSE))</f>
        <v/>
      </c>
      <c r="AI26" s="268" t="str">
        <f>IF(AI25="","",VLOOKUP(AI25,'参考様式１ シフト記号表（勤務時間帯）'!$C$6:$K$35,9,FALSE))</f>
        <v/>
      </c>
      <c r="AJ26" s="268" t="str">
        <f>IF(AJ25="","",VLOOKUP(AJ25,'参考様式１ シフト記号表（勤務時間帯）'!$C$6:$K$35,9,FALSE))</f>
        <v/>
      </c>
      <c r="AK26" s="268" t="str">
        <f>IF(AK25="","",VLOOKUP(AK25,'参考様式１ シフト記号表（勤務時間帯）'!$C$6:$K$35,9,FALSE))</f>
        <v/>
      </c>
      <c r="AL26" s="268" t="str">
        <f>IF(AL25="","",VLOOKUP(AL25,'参考様式１ シフト記号表（勤務時間帯）'!$C$6:$K$35,9,FALSE))</f>
        <v/>
      </c>
      <c r="AM26" s="280" t="str">
        <f>IF(AM25="","",VLOOKUP(AM25,'参考様式１ シフト記号表（勤務時間帯）'!$C$6:$K$35,9,FALSE))</f>
        <v/>
      </c>
      <c r="AN26" s="256" t="str">
        <f>IF(AN25="","",VLOOKUP(AN25,'参考様式１ シフト記号表（勤務時間帯）'!$C$6:$K$35,9,FALSE))</f>
        <v/>
      </c>
      <c r="AO26" s="268" t="str">
        <f>IF(AO25="","",VLOOKUP(AO25,'参考様式１ シフト記号表（勤務時間帯）'!$C$6:$K$35,9,FALSE))</f>
        <v/>
      </c>
      <c r="AP26" s="268" t="str">
        <f>IF(AP25="","",VLOOKUP(AP25,'参考様式１ シフト記号表（勤務時間帯）'!$C$6:$K$35,9,FALSE))</f>
        <v/>
      </c>
      <c r="AQ26" s="268" t="str">
        <f>IF(AQ25="","",VLOOKUP(AQ25,'参考様式１ シフト記号表（勤務時間帯）'!$C$6:$K$35,9,FALSE))</f>
        <v/>
      </c>
      <c r="AR26" s="268" t="str">
        <f>IF(AR25="","",VLOOKUP(AR25,'参考様式１ シフト記号表（勤務時間帯）'!$C$6:$K$35,9,FALSE))</f>
        <v/>
      </c>
      <c r="AS26" s="268" t="str">
        <f>IF(AS25="","",VLOOKUP(AS25,'参考様式１ シフト記号表（勤務時間帯）'!$C$6:$K$35,9,FALSE))</f>
        <v/>
      </c>
      <c r="AT26" s="280" t="str">
        <f>IF(AT25="","",VLOOKUP(AT25,'参考様式１ シフト記号表（勤務時間帯）'!$C$6:$K$35,9,FALSE))</f>
        <v/>
      </c>
      <c r="AU26" s="256" t="str">
        <f>IF(AU25="","",VLOOKUP(AU25,'参考様式１ シフト記号表（勤務時間帯）'!$C$6:$K$35,9,FALSE))</f>
        <v/>
      </c>
      <c r="AV26" s="268" t="str">
        <f>IF(AV25="","",VLOOKUP(AV25,'参考様式１ シフト記号表（勤務時間帯）'!$C$6:$K$35,9,FALSE))</f>
        <v/>
      </c>
      <c r="AW26" s="268" t="str">
        <f>IF(AW25="","",VLOOKUP(AW25,'参考様式１ シフト記号表（勤務時間帯）'!$C$6:$K$35,9,FALSE))</f>
        <v/>
      </c>
      <c r="AX26" s="327">
        <f>IF($BB$3="４週",SUM(S26:AT26),IF($BB$3="暦月",SUM(S26:AW26),""))</f>
        <v>0</v>
      </c>
      <c r="AY26" s="340"/>
      <c r="AZ26" s="352">
        <f>IF($BB$3="４週",AX26/4,IF($BB$3="暦月",'参考様式１（1枚版）'!AX26/('参考様式１（1枚版）'!$BB$8/7),""))</f>
        <v>0</v>
      </c>
      <c r="BA26" s="362"/>
      <c r="BB26" s="377"/>
      <c r="BC26" s="395"/>
      <c r="BD26" s="395"/>
      <c r="BE26" s="395"/>
      <c r="BF26" s="412"/>
    </row>
    <row r="27" spans="2:58" ht="20.25" customHeight="1">
      <c r="B27" s="101"/>
      <c r="C27" s="117"/>
      <c r="D27" s="135"/>
      <c r="E27" s="146"/>
      <c r="F27" s="154">
        <f>C25</f>
        <v>0</v>
      </c>
      <c r="G27" s="168"/>
      <c r="H27" s="179"/>
      <c r="I27" s="187"/>
      <c r="J27" s="187"/>
      <c r="K27" s="192"/>
      <c r="L27" s="200"/>
      <c r="M27" s="207"/>
      <c r="N27" s="207"/>
      <c r="O27" s="219"/>
      <c r="P27" s="226" t="s">
        <v>107</v>
      </c>
      <c r="Q27" s="235"/>
      <c r="R27" s="243"/>
      <c r="S27" s="257" t="str">
        <f>IF(S25="","",VLOOKUP(S25,'参考様式１ シフト記号表（勤務時間帯）'!$C$6:$S$35,17,FALSE))</f>
        <v/>
      </c>
      <c r="T27" s="269" t="str">
        <f>IF(T25="","",VLOOKUP(T25,'参考様式１ シフト記号表（勤務時間帯）'!$C$6:$S$35,17,FALSE))</f>
        <v/>
      </c>
      <c r="U27" s="269" t="str">
        <f>IF(U25="","",VLOOKUP(U25,'参考様式１ シフト記号表（勤務時間帯）'!$C$6:$S$35,17,FALSE))</f>
        <v/>
      </c>
      <c r="V27" s="269" t="str">
        <f>IF(V25="","",VLOOKUP(V25,'参考様式１ シフト記号表（勤務時間帯）'!$C$6:$S$35,17,FALSE))</f>
        <v/>
      </c>
      <c r="W27" s="269" t="str">
        <f>IF(W25="","",VLOOKUP(W25,'参考様式１ シフト記号表（勤務時間帯）'!$C$6:$S$35,17,FALSE))</f>
        <v/>
      </c>
      <c r="X27" s="269" t="str">
        <f>IF(X25="","",VLOOKUP(X25,'参考様式１ シフト記号表（勤務時間帯）'!$C$6:$S$35,17,FALSE))</f>
        <v/>
      </c>
      <c r="Y27" s="281" t="str">
        <f>IF(Y25="","",VLOOKUP(Y25,'参考様式１ シフト記号表（勤務時間帯）'!$C$6:$S$35,17,FALSE))</f>
        <v/>
      </c>
      <c r="Z27" s="257" t="str">
        <f>IF(Z25="","",VLOOKUP(Z25,'参考様式１ シフト記号表（勤務時間帯）'!$C$6:$S$35,17,FALSE))</f>
        <v/>
      </c>
      <c r="AA27" s="269" t="str">
        <f>IF(AA25="","",VLOOKUP(AA25,'参考様式１ シフト記号表（勤務時間帯）'!$C$6:$S$35,17,FALSE))</f>
        <v/>
      </c>
      <c r="AB27" s="269" t="str">
        <f>IF(AB25="","",VLOOKUP(AB25,'参考様式１ シフト記号表（勤務時間帯）'!$C$6:$S$35,17,FALSE))</f>
        <v/>
      </c>
      <c r="AC27" s="269" t="str">
        <f>IF(AC25="","",VLOOKUP(AC25,'参考様式１ シフト記号表（勤務時間帯）'!$C$6:$S$35,17,FALSE))</f>
        <v/>
      </c>
      <c r="AD27" s="269" t="str">
        <f>IF(AD25="","",VLOOKUP(AD25,'参考様式１ シフト記号表（勤務時間帯）'!$C$6:$S$35,17,FALSE))</f>
        <v/>
      </c>
      <c r="AE27" s="269" t="str">
        <f>IF(AE25="","",VLOOKUP(AE25,'参考様式１ シフト記号表（勤務時間帯）'!$C$6:$S$35,17,FALSE))</f>
        <v/>
      </c>
      <c r="AF27" s="281" t="str">
        <f>IF(AF25="","",VLOOKUP(AF25,'参考様式１ シフト記号表（勤務時間帯）'!$C$6:$S$35,17,FALSE))</f>
        <v/>
      </c>
      <c r="AG27" s="257" t="str">
        <f>IF(AG25="","",VLOOKUP(AG25,'参考様式１ シフト記号表（勤務時間帯）'!$C$6:$S$35,17,FALSE))</f>
        <v/>
      </c>
      <c r="AH27" s="269" t="str">
        <f>IF(AH25="","",VLOOKUP(AH25,'参考様式１ シフト記号表（勤務時間帯）'!$C$6:$S$35,17,FALSE))</f>
        <v/>
      </c>
      <c r="AI27" s="269" t="str">
        <f>IF(AI25="","",VLOOKUP(AI25,'参考様式１ シフト記号表（勤務時間帯）'!$C$6:$S$35,17,FALSE))</f>
        <v/>
      </c>
      <c r="AJ27" s="269" t="str">
        <f>IF(AJ25="","",VLOOKUP(AJ25,'参考様式１ シフト記号表（勤務時間帯）'!$C$6:$S$35,17,FALSE))</f>
        <v/>
      </c>
      <c r="AK27" s="269" t="str">
        <f>IF(AK25="","",VLOOKUP(AK25,'参考様式１ シフト記号表（勤務時間帯）'!$C$6:$S$35,17,FALSE))</f>
        <v/>
      </c>
      <c r="AL27" s="269" t="str">
        <f>IF(AL25="","",VLOOKUP(AL25,'参考様式１ シフト記号表（勤務時間帯）'!$C$6:$S$35,17,FALSE))</f>
        <v/>
      </c>
      <c r="AM27" s="281" t="str">
        <f>IF(AM25="","",VLOOKUP(AM25,'参考様式１ シフト記号表（勤務時間帯）'!$C$6:$S$35,17,FALSE))</f>
        <v/>
      </c>
      <c r="AN27" s="257" t="str">
        <f>IF(AN25="","",VLOOKUP(AN25,'参考様式１ シフト記号表（勤務時間帯）'!$C$6:$S$35,17,FALSE))</f>
        <v/>
      </c>
      <c r="AO27" s="269" t="str">
        <f>IF(AO25="","",VLOOKUP(AO25,'参考様式１ シフト記号表（勤務時間帯）'!$C$6:$S$35,17,FALSE))</f>
        <v/>
      </c>
      <c r="AP27" s="269" t="str">
        <f>IF(AP25="","",VLOOKUP(AP25,'参考様式１ シフト記号表（勤務時間帯）'!$C$6:$S$35,17,FALSE))</f>
        <v/>
      </c>
      <c r="AQ27" s="269" t="str">
        <f>IF(AQ25="","",VLOOKUP(AQ25,'参考様式１ シフト記号表（勤務時間帯）'!$C$6:$S$35,17,FALSE))</f>
        <v/>
      </c>
      <c r="AR27" s="269" t="str">
        <f>IF(AR25="","",VLOOKUP(AR25,'参考様式１ シフト記号表（勤務時間帯）'!$C$6:$S$35,17,FALSE))</f>
        <v/>
      </c>
      <c r="AS27" s="269" t="str">
        <f>IF(AS25="","",VLOOKUP(AS25,'参考様式１ シフト記号表（勤務時間帯）'!$C$6:$S$35,17,FALSE))</f>
        <v/>
      </c>
      <c r="AT27" s="281" t="str">
        <f>IF(AT25="","",VLOOKUP(AT25,'参考様式１ シフト記号表（勤務時間帯）'!$C$6:$S$35,17,FALSE))</f>
        <v/>
      </c>
      <c r="AU27" s="257" t="str">
        <f>IF(AU25="","",VLOOKUP(AU25,'参考様式１ シフト記号表（勤務時間帯）'!$C$6:$S$35,17,FALSE))</f>
        <v/>
      </c>
      <c r="AV27" s="269" t="str">
        <f>IF(AV25="","",VLOOKUP(AV25,'参考様式１ シフト記号表（勤務時間帯）'!$C$6:$S$35,17,FALSE))</f>
        <v/>
      </c>
      <c r="AW27" s="269" t="str">
        <f>IF(AW25="","",VLOOKUP(AW25,'参考様式１ シフト記号表（勤務時間帯）'!$C$6:$S$35,17,FALSE))</f>
        <v/>
      </c>
      <c r="AX27" s="328">
        <f>IF($BB$3="４週",SUM(S27:AT27),IF($BB$3="暦月",SUM(S27:AW27),""))</f>
        <v>0</v>
      </c>
      <c r="AY27" s="341"/>
      <c r="AZ27" s="353">
        <f>IF($BB$3="４週",AX27/4,IF($BB$3="暦月",'参考様式１（1枚版）'!AX27/('参考様式１（1枚版）'!$BB$8/7),""))</f>
        <v>0</v>
      </c>
      <c r="BA27" s="363"/>
      <c r="BB27" s="378"/>
      <c r="BC27" s="396"/>
      <c r="BD27" s="396"/>
      <c r="BE27" s="396"/>
      <c r="BF27" s="413"/>
    </row>
    <row r="28" spans="2:58" ht="20.25" customHeight="1">
      <c r="B28" s="101">
        <f>B25+1</f>
        <v>3</v>
      </c>
      <c r="C28" s="119"/>
      <c r="D28" s="137"/>
      <c r="E28" s="148"/>
      <c r="F28" s="156"/>
      <c r="G28" s="156"/>
      <c r="H28" s="180"/>
      <c r="I28" s="187"/>
      <c r="J28" s="187"/>
      <c r="K28" s="192"/>
      <c r="L28" s="199"/>
      <c r="M28" s="206"/>
      <c r="N28" s="206"/>
      <c r="O28" s="218"/>
      <c r="P28" s="227" t="s">
        <v>105</v>
      </c>
      <c r="Q28" s="236"/>
      <c r="R28" s="244"/>
      <c r="S28" s="255"/>
      <c r="T28" s="267"/>
      <c r="U28" s="267"/>
      <c r="V28" s="267"/>
      <c r="W28" s="267"/>
      <c r="X28" s="267"/>
      <c r="Y28" s="279"/>
      <c r="Z28" s="255"/>
      <c r="AA28" s="267"/>
      <c r="AB28" s="267"/>
      <c r="AC28" s="267"/>
      <c r="AD28" s="267"/>
      <c r="AE28" s="267"/>
      <c r="AF28" s="279"/>
      <c r="AG28" s="255"/>
      <c r="AH28" s="267"/>
      <c r="AI28" s="267"/>
      <c r="AJ28" s="267"/>
      <c r="AK28" s="267"/>
      <c r="AL28" s="267"/>
      <c r="AM28" s="279"/>
      <c r="AN28" s="255"/>
      <c r="AO28" s="267"/>
      <c r="AP28" s="267"/>
      <c r="AQ28" s="267"/>
      <c r="AR28" s="267"/>
      <c r="AS28" s="267"/>
      <c r="AT28" s="279"/>
      <c r="AU28" s="255"/>
      <c r="AV28" s="267"/>
      <c r="AW28" s="267"/>
      <c r="AX28" s="329"/>
      <c r="AY28" s="342"/>
      <c r="AZ28" s="354"/>
      <c r="BA28" s="364"/>
      <c r="BB28" s="379"/>
      <c r="BC28" s="397"/>
      <c r="BD28" s="397"/>
      <c r="BE28" s="397"/>
      <c r="BF28" s="414"/>
    </row>
    <row r="29" spans="2:58" ht="20.25" customHeight="1">
      <c r="B29" s="101"/>
      <c r="C29" s="120"/>
      <c r="D29" s="138"/>
      <c r="E29" s="149"/>
      <c r="F29" s="154"/>
      <c r="G29" s="167"/>
      <c r="H29" s="179"/>
      <c r="I29" s="187"/>
      <c r="J29" s="187"/>
      <c r="K29" s="192"/>
      <c r="L29" s="198"/>
      <c r="M29" s="205"/>
      <c r="N29" s="205"/>
      <c r="O29" s="217"/>
      <c r="P29" s="225" t="s">
        <v>40</v>
      </c>
      <c r="Q29" s="234"/>
      <c r="R29" s="242"/>
      <c r="S29" s="256" t="str">
        <f>IF(S28="","",VLOOKUP(S28,'参考様式１ シフト記号表（勤務時間帯）'!$C$6:$K$35,9,FALSE))</f>
        <v/>
      </c>
      <c r="T29" s="268" t="str">
        <f>IF(T28="","",VLOOKUP(T28,'参考様式１ シフト記号表（勤務時間帯）'!$C$6:$K$35,9,FALSE))</f>
        <v/>
      </c>
      <c r="U29" s="268" t="str">
        <f>IF(U28="","",VLOOKUP(U28,'参考様式１ シフト記号表（勤務時間帯）'!$C$6:$K$35,9,FALSE))</f>
        <v/>
      </c>
      <c r="V29" s="268" t="str">
        <f>IF(V28="","",VLOOKUP(V28,'参考様式１ シフト記号表（勤務時間帯）'!$C$6:$K$35,9,FALSE))</f>
        <v/>
      </c>
      <c r="W29" s="268" t="str">
        <f>IF(W28="","",VLOOKUP(W28,'参考様式１ シフト記号表（勤務時間帯）'!$C$6:$K$35,9,FALSE))</f>
        <v/>
      </c>
      <c r="X29" s="268" t="str">
        <f>IF(X28="","",VLOOKUP(X28,'参考様式１ シフト記号表（勤務時間帯）'!$C$6:$K$35,9,FALSE))</f>
        <v/>
      </c>
      <c r="Y29" s="280" t="str">
        <f>IF(Y28="","",VLOOKUP(Y28,'参考様式１ シフト記号表（勤務時間帯）'!$C$6:$K$35,9,FALSE))</f>
        <v/>
      </c>
      <c r="Z29" s="256" t="str">
        <f>IF(Z28="","",VLOOKUP(Z28,'参考様式１ シフト記号表（勤務時間帯）'!$C$6:$K$35,9,FALSE))</f>
        <v/>
      </c>
      <c r="AA29" s="268" t="str">
        <f>IF(AA28="","",VLOOKUP(AA28,'参考様式１ シフト記号表（勤務時間帯）'!$C$6:$K$35,9,FALSE))</f>
        <v/>
      </c>
      <c r="AB29" s="268" t="str">
        <f>IF(AB28="","",VLOOKUP(AB28,'参考様式１ シフト記号表（勤務時間帯）'!$C$6:$K$35,9,FALSE))</f>
        <v/>
      </c>
      <c r="AC29" s="268" t="str">
        <f>IF(AC28="","",VLOOKUP(AC28,'参考様式１ シフト記号表（勤務時間帯）'!$C$6:$K$35,9,FALSE))</f>
        <v/>
      </c>
      <c r="AD29" s="268" t="str">
        <f>IF(AD28="","",VLOOKUP(AD28,'参考様式１ シフト記号表（勤務時間帯）'!$C$6:$K$35,9,FALSE))</f>
        <v/>
      </c>
      <c r="AE29" s="268" t="str">
        <f>IF(AE28="","",VLOOKUP(AE28,'参考様式１ シフト記号表（勤務時間帯）'!$C$6:$K$35,9,FALSE))</f>
        <v/>
      </c>
      <c r="AF29" s="280" t="str">
        <f>IF(AF28="","",VLOOKUP(AF28,'参考様式１ シフト記号表（勤務時間帯）'!$C$6:$K$35,9,FALSE))</f>
        <v/>
      </c>
      <c r="AG29" s="256" t="str">
        <f>IF(AG28="","",VLOOKUP(AG28,'参考様式１ シフト記号表（勤務時間帯）'!$C$6:$K$35,9,FALSE))</f>
        <v/>
      </c>
      <c r="AH29" s="268" t="str">
        <f>IF(AH28="","",VLOOKUP(AH28,'参考様式１ シフト記号表（勤務時間帯）'!$C$6:$K$35,9,FALSE))</f>
        <v/>
      </c>
      <c r="AI29" s="268" t="str">
        <f>IF(AI28="","",VLOOKUP(AI28,'参考様式１ シフト記号表（勤務時間帯）'!$C$6:$K$35,9,FALSE))</f>
        <v/>
      </c>
      <c r="AJ29" s="268" t="str">
        <f>IF(AJ28="","",VLOOKUP(AJ28,'参考様式１ シフト記号表（勤務時間帯）'!$C$6:$K$35,9,FALSE))</f>
        <v/>
      </c>
      <c r="AK29" s="268" t="str">
        <f>IF(AK28="","",VLOOKUP(AK28,'参考様式１ シフト記号表（勤務時間帯）'!$C$6:$K$35,9,FALSE))</f>
        <v/>
      </c>
      <c r="AL29" s="268" t="str">
        <f>IF(AL28="","",VLOOKUP(AL28,'参考様式１ シフト記号表（勤務時間帯）'!$C$6:$K$35,9,FALSE))</f>
        <v/>
      </c>
      <c r="AM29" s="280" t="str">
        <f>IF(AM28="","",VLOOKUP(AM28,'参考様式１ シフト記号表（勤務時間帯）'!$C$6:$K$35,9,FALSE))</f>
        <v/>
      </c>
      <c r="AN29" s="256" t="str">
        <f>IF(AN28="","",VLOOKUP(AN28,'参考様式１ シフト記号表（勤務時間帯）'!$C$6:$K$35,9,FALSE))</f>
        <v/>
      </c>
      <c r="AO29" s="268" t="str">
        <f>IF(AO28="","",VLOOKUP(AO28,'参考様式１ シフト記号表（勤務時間帯）'!$C$6:$K$35,9,FALSE))</f>
        <v/>
      </c>
      <c r="AP29" s="268" t="str">
        <f>IF(AP28="","",VLOOKUP(AP28,'参考様式１ シフト記号表（勤務時間帯）'!$C$6:$K$35,9,FALSE))</f>
        <v/>
      </c>
      <c r="AQ29" s="268" t="str">
        <f>IF(AQ28="","",VLOOKUP(AQ28,'参考様式１ シフト記号表（勤務時間帯）'!$C$6:$K$35,9,FALSE))</f>
        <v/>
      </c>
      <c r="AR29" s="268" t="str">
        <f>IF(AR28="","",VLOOKUP(AR28,'参考様式１ シフト記号表（勤務時間帯）'!$C$6:$K$35,9,FALSE))</f>
        <v/>
      </c>
      <c r="AS29" s="268" t="str">
        <f>IF(AS28="","",VLOOKUP(AS28,'参考様式１ シフト記号表（勤務時間帯）'!$C$6:$K$35,9,FALSE))</f>
        <v/>
      </c>
      <c r="AT29" s="280" t="str">
        <f>IF(AT28="","",VLOOKUP(AT28,'参考様式１ シフト記号表（勤務時間帯）'!$C$6:$K$35,9,FALSE))</f>
        <v/>
      </c>
      <c r="AU29" s="256" t="str">
        <f>IF(AU28="","",VLOOKUP(AU28,'参考様式１ シフト記号表（勤務時間帯）'!$C$6:$K$35,9,FALSE))</f>
        <v/>
      </c>
      <c r="AV29" s="268" t="str">
        <f>IF(AV28="","",VLOOKUP(AV28,'参考様式１ シフト記号表（勤務時間帯）'!$C$6:$K$35,9,FALSE))</f>
        <v/>
      </c>
      <c r="AW29" s="268" t="str">
        <f>IF(AW28="","",VLOOKUP(AW28,'参考様式１ シフト記号表（勤務時間帯）'!$C$6:$K$35,9,FALSE))</f>
        <v/>
      </c>
      <c r="AX29" s="327">
        <f>IF($BB$3="４週",SUM(S29:AT29),IF($BB$3="暦月",SUM(S29:AW29),""))</f>
        <v>0</v>
      </c>
      <c r="AY29" s="340"/>
      <c r="AZ29" s="352">
        <f>IF($BB$3="４週",AX29/4,IF($BB$3="暦月",'参考様式１（1枚版）'!AX29/('参考様式１（1枚版）'!$BB$8/7),""))</f>
        <v>0</v>
      </c>
      <c r="BA29" s="362"/>
      <c r="BB29" s="377"/>
      <c r="BC29" s="395"/>
      <c r="BD29" s="395"/>
      <c r="BE29" s="395"/>
      <c r="BF29" s="412"/>
    </row>
    <row r="30" spans="2:58" ht="20.25" customHeight="1">
      <c r="B30" s="101"/>
      <c r="C30" s="121"/>
      <c r="D30" s="139"/>
      <c r="E30" s="150"/>
      <c r="F30" s="154">
        <f>C28</f>
        <v>0</v>
      </c>
      <c r="G30" s="168"/>
      <c r="H30" s="179"/>
      <c r="I30" s="187"/>
      <c r="J30" s="187"/>
      <c r="K30" s="192"/>
      <c r="L30" s="200"/>
      <c r="M30" s="207"/>
      <c r="N30" s="207"/>
      <c r="O30" s="219"/>
      <c r="P30" s="226" t="s">
        <v>107</v>
      </c>
      <c r="Q30" s="235"/>
      <c r="R30" s="243"/>
      <c r="S30" s="257" t="str">
        <f>IF(S28="","",VLOOKUP(S28,'参考様式１ シフト記号表（勤務時間帯）'!$C$6:$S$35,17,FALSE))</f>
        <v/>
      </c>
      <c r="T30" s="269" t="str">
        <f>IF(T28="","",VLOOKUP(T28,'参考様式１ シフト記号表（勤務時間帯）'!$C$6:$S$35,17,FALSE))</f>
        <v/>
      </c>
      <c r="U30" s="269" t="str">
        <f>IF(U28="","",VLOOKUP(U28,'参考様式１ シフト記号表（勤務時間帯）'!$C$6:$S$35,17,FALSE))</f>
        <v/>
      </c>
      <c r="V30" s="269" t="str">
        <f>IF(V28="","",VLOOKUP(V28,'参考様式１ シフト記号表（勤務時間帯）'!$C$6:$S$35,17,FALSE))</f>
        <v/>
      </c>
      <c r="W30" s="269" t="str">
        <f>IF(W28="","",VLOOKUP(W28,'参考様式１ シフト記号表（勤務時間帯）'!$C$6:$S$35,17,FALSE))</f>
        <v/>
      </c>
      <c r="X30" s="269" t="str">
        <f>IF(X28="","",VLOOKUP(X28,'参考様式１ シフト記号表（勤務時間帯）'!$C$6:$S$35,17,FALSE))</f>
        <v/>
      </c>
      <c r="Y30" s="281" t="str">
        <f>IF(Y28="","",VLOOKUP(Y28,'参考様式１ シフト記号表（勤務時間帯）'!$C$6:$S$35,17,FALSE))</f>
        <v/>
      </c>
      <c r="Z30" s="257" t="str">
        <f>IF(Z28="","",VLOOKUP(Z28,'参考様式１ シフト記号表（勤務時間帯）'!$C$6:$S$35,17,FALSE))</f>
        <v/>
      </c>
      <c r="AA30" s="269" t="str">
        <f>IF(AA28="","",VLOOKUP(AA28,'参考様式１ シフト記号表（勤務時間帯）'!$C$6:$S$35,17,FALSE))</f>
        <v/>
      </c>
      <c r="AB30" s="269" t="str">
        <f>IF(AB28="","",VLOOKUP(AB28,'参考様式１ シフト記号表（勤務時間帯）'!$C$6:$S$35,17,FALSE))</f>
        <v/>
      </c>
      <c r="AC30" s="269" t="str">
        <f>IF(AC28="","",VLOOKUP(AC28,'参考様式１ シフト記号表（勤務時間帯）'!$C$6:$S$35,17,FALSE))</f>
        <v/>
      </c>
      <c r="AD30" s="269" t="str">
        <f>IF(AD28="","",VLOOKUP(AD28,'参考様式１ シフト記号表（勤務時間帯）'!$C$6:$S$35,17,FALSE))</f>
        <v/>
      </c>
      <c r="AE30" s="269" t="str">
        <f>IF(AE28="","",VLOOKUP(AE28,'参考様式１ シフト記号表（勤務時間帯）'!$C$6:$S$35,17,FALSE))</f>
        <v/>
      </c>
      <c r="AF30" s="281" t="str">
        <f>IF(AF28="","",VLOOKUP(AF28,'参考様式１ シフト記号表（勤務時間帯）'!$C$6:$S$35,17,FALSE))</f>
        <v/>
      </c>
      <c r="AG30" s="257" t="str">
        <f>IF(AG28="","",VLOOKUP(AG28,'参考様式１ シフト記号表（勤務時間帯）'!$C$6:$S$35,17,FALSE))</f>
        <v/>
      </c>
      <c r="AH30" s="269" t="str">
        <f>IF(AH28="","",VLOOKUP(AH28,'参考様式１ シフト記号表（勤務時間帯）'!$C$6:$S$35,17,FALSE))</f>
        <v/>
      </c>
      <c r="AI30" s="269" t="str">
        <f>IF(AI28="","",VLOOKUP(AI28,'参考様式１ シフト記号表（勤務時間帯）'!$C$6:$S$35,17,FALSE))</f>
        <v/>
      </c>
      <c r="AJ30" s="269" t="str">
        <f>IF(AJ28="","",VLOOKUP(AJ28,'参考様式１ シフト記号表（勤務時間帯）'!$C$6:$S$35,17,FALSE))</f>
        <v/>
      </c>
      <c r="AK30" s="269" t="str">
        <f>IF(AK28="","",VLOOKUP(AK28,'参考様式１ シフト記号表（勤務時間帯）'!$C$6:$S$35,17,FALSE))</f>
        <v/>
      </c>
      <c r="AL30" s="269" t="str">
        <f>IF(AL28="","",VLOOKUP(AL28,'参考様式１ シフト記号表（勤務時間帯）'!$C$6:$S$35,17,FALSE))</f>
        <v/>
      </c>
      <c r="AM30" s="281" t="str">
        <f>IF(AM28="","",VLOOKUP(AM28,'参考様式１ シフト記号表（勤務時間帯）'!$C$6:$S$35,17,FALSE))</f>
        <v/>
      </c>
      <c r="AN30" s="257" t="str">
        <f>IF(AN28="","",VLOOKUP(AN28,'参考様式１ シフト記号表（勤務時間帯）'!$C$6:$S$35,17,FALSE))</f>
        <v/>
      </c>
      <c r="AO30" s="269" t="str">
        <f>IF(AO28="","",VLOOKUP(AO28,'参考様式１ シフト記号表（勤務時間帯）'!$C$6:$S$35,17,FALSE))</f>
        <v/>
      </c>
      <c r="AP30" s="269" t="str">
        <f>IF(AP28="","",VLOOKUP(AP28,'参考様式１ シフト記号表（勤務時間帯）'!$C$6:$S$35,17,FALSE))</f>
        <v/>
      </c>
      <c r="AQ30" s="269" t="str">
        <f>IF(AQ28="","",VLOOKUP(AQ28,'参考様式１ シフト記号表（勤務時間帯）'!$C$6:$S$35,17,FALSE))</f>
        <v/>
      </c>
      <c r="AR30" s="269" t="str">
        <f>IF(AR28="","",VLOOKUP(AR28,'参考様式１ シフト記号表（勤務時間帯）'!$C$6:$S$35,17,FALSE))</f>
        <v/>
      </c>
      <c r="AS30" s="269" t="str">
        <f>IF(AS28="","",VLOOKUP(AS28,'参考様式１ シフト記号表（勤務時間帯）'!$C$6:$S$35,17,FALSE))</f>
        <v/>
      </c>
      <c r="AT30" s="281" t="str">
        <f>IF(AT28="","",VLOOKUP(AT28,'参考様式１ シフト記号表（勤務時間帯）'!$C$6:$S$35,17,FALSE))</f>
        <v/>
      </c>
      <c r="AU30" s="257" t="str">
        <f>IF(AU28="","",VLOOKUP(AU28,'参考様式１ シフト記号表（勤務時間帯）'!$C$6:$S$35,17,FALSE))</f>
        <v/>
      </c>
      <c r="AV30" s="269" t="str">
        <f>IF(AV28="","",VLOOKUP(AV28,'参考様式１ シフト記号表（勤務時間帯）'!$C$6:$S$35,17,FALSE))</f>
        <v/>
      </c>
      <c r="AW30" s="269" t="str">
        <f>IF(AW28="","",VLOOKUP(AW28,'参考様式１ シフト記号表（勤務時間帯）'!$C$6:$S$35,17,FALSE))</f>
        <v/>
      </c>
      <c r="AX30" s="328">
        <f>IF($BB$3="４週",SUM(S30:AT30),IF($BB$3="暦月",SUM(S30:AW30),""))</f>
        <v>0</v>
      </c>
      <c r="AY30" s="341"/>
      <c r="AZ30" s="353">
        <f>IF($BB$3="４週",AX30/4,IF($BB$3="暦月",'参考様式１（1枚版）'!AX30/('参考様式１（1枚版）'!$BB$8/7),""))</f>
        <v>0</v>
      </c>
      <c r="BA30" s="363"/>
      <c r="BB30" s="378"/>
      <c r="BC30" s="396"/>
      <c r="BD30" s="396"/>
      <c r="BE30" s="396"/>
      <c r="BF30" s="413"/>
    </row>
    <row r="31" spans="2:58" ht="20.25" customHeight="1">
      <c r="B31" s="101">
        <f>B28+1</f>
        <v>4</v>
      </c>
      <c r="C31" s="119"/>
      <c r="D31" s="137"/>
      <c r="E31" s="148"/>
      <c r="F31" s="156"/>
      <c r="G31" s="156"/>
      <c r="H31" s="180"/>
      <c r="I31" s="187"/>
      <c r="J31" s="187"/>
      <c r="K31" s="192"/>
      <c r="L31" s="199"/>
      <c r="M31" s="206"/>
      <c r="N31" s="206"/>
      <c r="O31" s="218"/>
      <c r="P31" s="227" t="s">
        <v>105</v>
      </c>
      <c r="Q31" s="236"/>
      <c r="R31" s="244"/>
      <c r="S31" s="255"/>
      <c r="T31" s="267"/>
      <c r="U31" s="267"/>
      <c r="V31" s="267"/>
      <c r="W31" s="267"/>
      <c r="X31" s="267"/>
      <c r="Y31" s="279"/>
      <c r="Z31" s="255"/>
      <c r="AA31" s="267"/>
      <c r="AB31" s="267"/>
      <c r="AC31" s="267"/>
      <c r="AD31" s="267"/>
      <c r="AE31" s="267"/>
      <c r="AF31" s="279"/>
      <c r="AG31" s="255"/>
      <c r="AH31" s="267"/>
      <c r="AI31" s="267"/>
      <c r="AJ31" s="267"/>
      <c r="AK31" s="267"/>
      <c r="AL31" s="267"/>
      <c r="AM31" s="279"/>
      <c r="AN31" s="255"/>
      <c r="AO31" s="267"/>
      <c r="AP31" s="267"/>
      <c r="AQ31" s="267"/>
      <c r="AR31" s="267"/>
      <c r="AS31" s="267"/>
      <c r="AT31" s="279"/>
      <c r="AU31" s="255"/>
      <c r="AV31" s="267"/>
      <c r="AW31" s="267"/>
      <c r="AX31" s="329"/>
      <c r="AY31" s="342"/>
      <c r="AZ31" s="354"/>
      <c r="BA31" s="364"/>
      <c r="BB31" s="379"/>
      <c r="BC31" s="397"/>
      <c r="BD31" s="397"/>
      <c r="BE31" s="397"/>
      <c r="BF31" s="414"/>
    </row>
    <row r="32" spans="2:58" ht="20.25" customHeight="1">
      <c r="B32" s="101"/>
      <c r="C32" s="120"/>
      <c r="D32" s="138"/>
      <c r="E32" s="149"/>
      <c r="F32" s="154"/>
      <c r="G32" s="167"/>
      <c r="H32" s="179"/>
      <c r="I32" s="187"/>
      <c r="J32" s="187"/>
      <c r="K32" s="192"/>
      <c r="L32" s="198"/>
      <c r="M32" s="205"/>
      <c r="N32" s="205"/>
      <c r="O32" s="217"/>
      <c r="P32" s="225" t="s">
        <v>40</v>
      </c>
      <c r="Q32" s="234"/>
      <c r="R32" s="242"/>
      <c r="S32" s="256" t="str">
        <f>IF(S31="","",VLOOKUP(S31,'参考様式１ シフト記号表（勤務時間帯）'!$C$6:$K$35,9,FALSE))</f>
        <v/>
      </c>
      <c r="T32" s="268" t="str">
        <f>IF(T31="","",VLOOKUP(T31,'参考様式１ シフト記号表（勤務時間帯）'!$C$6:$K$35,9,FALSE))</f>
        <v/>
      </c>
      <c r="U32" s="268" t="str">
        <f>IF(U31="","",VLOOKUP(U31,'参考様式１ シフト記号表（勤務時間帯）'!$C$6:$K$35,9,FALSE))</f>
        <v/>
      </c>
      <c r="V32" s="268" t="str">
        <f>IF(V31="","",VLOOKUP(V31,'参考様式１ シフト記号表（勤務時間帯）'!$C$6:$K$35,9,FALSE))</f>
        <v/>
      </c>
      <c r="W32" s="268" t="str">
        <f>IF(W31="","",VLOOKUP(W31,'参考様式１ シフト記号表（勤務時間帯）'!$C$6:$K$35,9,FALSE))</f>
        <v/>
      </c>
      <c r="X32" s="268" t="str">
        <f>IF(X31="","",VLOOKUP(X31,'参考様式１ シフト記号表（勤務時間帯）'!$C$6:$K$35,9,FALSE))</f>
        <v/>
      </c>
      <c r="Y32" s="280" t="str">
        <f>IF(Y31="","",VLOOKUP(Y31,'参考様式１ シフト記号表（勤務時間帯）'!$C$6:$K$35,9,FALSE))</f>
        <v/>
      </c>
      <c r="Z32" s="256" t="str">
        <f>IF(Z31="","",VLOOKUP(Z31,'参考様式１ シフト記号表（勤務時間帯）'!$C$6:$K$35,9,FALSE))</f>
        <v/>
      </c>
      <c r="AA32" s="268" t="str">
        <f>IF(AA31="","",VLOOKUP(AA31,'参考様式１ シフト記号表（勤務時間帯）'!$C$6:$K$35,9,FALSE))</f>
        <v/>
      </c>
      <c r="AB32" s="268" t="str">
        <f>IF(AB31="","",VLOOKUP(AB31,'参考様式１ シフト記号表（勤務時間帯）'!$C$6:$K$35,9,FALSE))</f>
        <v/>
      </c>
      <c r="AC32" s="268" t="str">
        <f>IF(AC31="","",VLOOKUP(AC31,'参考様式１ シフト記号表（勤務時間帯）'!$C$6:$K$35,9,FALSE))</f>
        <v/>
      </c>
      <c r="AD32" s="268" t="str">
        <f>IF(AD31="","",VLOOKUP(AD31,'参考様式１ シフト記号表（勤務時間帯）'!$C$6:$K$35,9,FALSE))</f>
        <v/>
      </c>
      <c r="AE32" s="268" t="str">
        <f>IF(AE31="","",VLOOKUP(AE31,'参考様式１ シフト記号表（勤務時間帯）'!$C$6:$K$35,9,FALSE))</f>
        <v/>
      </c>
      <c r="AF32" s="280" t="str">
        <f>IF(AF31="","",VLOOKUP(AF31,'参考様式１ シフト記号表（勤務時間帯）'!$C$6:$K$35,9,FALSE))</f>
        <v/>
      </c>
      <c r="AG32" s="256" t="str">
        <f>IF(AG31="","",VLOOKUP(AG31,'参考様式１ シフト記号表（勤務時間帯）'!$C$6:$K$35,9,FALSE))</f>
        <v/>
      </c>
      <c r="AH32" s="268" t="str">
        <f>IF(AH31="","",VLOOKUP(AH31,'参考様式１ シフト記号表（勤務時間帯）'!$C$6:$K$35,9,FALSE))</f>
        <v/>
      </c>
      <c r="AI32" s="268" t="str">
        <f>IF(AI31="","",VLOOKUP(AI31,'参考様式１ シフト記号表（勤務時間帯）'!$C$6:$K$35,9,FALSE))</f>
        <v/>
      </c>
      <c r="AJ32" s="268" t="str">
        <f>IF(AJ31="","",VLOOKUP(AJ31,'参考様式１ シフト記号表（勤務時間帯）'!$C$6:$K$35,9,FALSE))</f>
        <v/>
      </c>
      <c r="AK32" s="268" t="str">
        <f>IF(AK31="","",VLOOKUP(AK31,'参考様式１ シフト記号表（勤務時間帯）'!$C$6:$K$35,9,FALSE))</f>
        <v/>
      </c>
      <c r="AL32" s="268" t="str">
        <f>IF(AL31="","",VLOOKUP(AL31,'参考様式１ シフト記号表（勤務時間帯）'!$C$6:$K$35,9,FALSE))</f>
        <v/>
      </c>
      <c r="AM32" s="280" t="str">
        <f>IF(AM31="","",VLOOKUP(AM31,'参考様式１ シフト記号表（勤務時間帯）'!$C$6:$K$35,9,FALSE))</f>
        <v/>
      </c>
      <c r="AN32" s="256" t="str">
        <f>IF(AN31="","",VLOOKUP(AN31,'参考様式１ シフト記号表（勤務時間帯）'!$C$6:$K$35,9,FALSE))</f>
        <v/>
      </c>
      <c r="AO32" s="268" t="str">
        <f>IF(AO31="","",VLOOKUP(AO31,'参考様式１ シフト記号表（勤務時間帯）'!$C$6:$K$35,9,FALSE))</f>
        <v/>
      </c>
      <c r="AP32" s="268" t="str">
        <f>IF(AP31="","",VLOOKUP(AP31,'参考様式１ シフト記号表（勤務時間帯）'!$C$6:$K$35,9,FALSE))</f>
        <v/>
      </c>
      <c r="AQ32" s="268" t="str">
        <f>IF(AQ31="","",VLOOKUP(AQ31,'参考様式１ シフト記号表（勤務時間帯）'!$C$6:$K$35,9,FALSE))</f>
        <v/>
      </c>
      <c r="AR32" s="268" t="str">
        <f>IF(AR31="","",VLOOKUP(AR31,'参考様式１ シフト記号表（勤務時間帯）'!$C$6:$K$35,9,FALSE))</f>
        <v/>
      </c>
      <c r="AS32" s="268" t="str">
        <f>IF(AS31="","",VLOOKUP(AS31,'参考様式１ シフト記号表（勤務時間帯）'!$C$6:$K$35,9,FALSE))</f>
        <v/>
      </c>
      <c r="AT32" s="280" t="str">
        <f>IF(AT31="","",VLOOKUP(AT31,'参考様式１ シフト記号表（勤務時間帯）'!$C$6:$K$35,9,FALSE))</f>
        <v/>
      </c>
      <c r="AU32" s="256" t="str">
        <f>IF(AU31="","",VLOOKUP(AU31,'参考様式１ シフト記号表（勤務時間帯）'!$C$6:$K$35,9,FALSE))</f>
        <v/>
      </c>
      <c r="AV32" s="268" t="str">
        <f>IF(AV31="","",VLOOKUP(AV31,'参考様式１ シフト記号表（勤務時間帯）'!$C$6:$K$35,9,FALSE))</f>
        <v/>
      </c>
      <c r="AW32" s="268" t="str">
        <f>IF(AW31="","",VLOOKUP(AW31,'参考様式１ シフト記号表（勤務時間帯）'!$C$6:$K$35,9,FALSE))</f>
        <v/>
      </c>
      <c r="AX32" s="327">
        <f>IF($BB$3="４週",SUM(S32:AT32),IF($BB$3="暦月",SUM(S32:AW32),""))</f>
        <v>0</v>
      </c>
      <c r="AY32" s="340"/>
      <c r="AZ32" s="352">
        <f>IF($BB$3="４週",AX32/4,IF($BB$3="暦月",'参考様式１（1枚版）'!AX32/('参考様式１（1枚版）'!$BB$8/7),""))</f>
        <v>0</v>
      </c>
      <c r="BA32" s="362"/>
      <c r="BB32" s="377"/>
      <c r="BC32" s="395"/>
      <c r="BD32" s="395"/>
      <c r="BE32" s="395"/>
      <c r="BF32" s="412"/>
    </row>
    <row r="33" spans="2:58" ht="20.25" customHeight="1">
      <c r="B33" s="101"/>
      <c r="C33" s="121"/>
      <c r="D33" s="139"/>
      <c r="E33" s="150"/>
      <c r="F33" s="154">
        <f>C31</f>
        <v>0</v>
      </c>
      <c r="G33" s="168"/>
      <c r="H33" s="179"/>
      <c r="I33" s="187"/>
      <c r="J33" s="187"/>
      <c r="K33" s="192"/>
      <c r="L33" s="200"/>
      <c r="M33" s="207"/>
      <c r="N33" s="207"/>
      <c r="O33" s="219"/>
      <c r="P33" s="226" t="s">
        <v>107</v>
      </c>
      <c r="Q33" s="235"/>
      <c r="R33" s="243"/>
      <c r="S33" s="257" t="str">
        <f>IF(S31="","",VLOOKUP(S31,'参考様式１ シフト記号表（勤務時間帯）'!$C$6:$S$35,17,FALSE))</f>
        <v/>
      </c>
      <c r="T33" s="269" t="str">
        <f>IF(T31="","",VLOOKUP(T31,'参考様式１ シフト記号表（勤務時間帯）'!$C$6:$S$35,17,FALSE))</f>
        <v/>
      </c>
      <c r="U33" s="269" t="str">
        <f>IF(U31="","",VLOOKUP(U31,'参考様式１ シフト記号表（勤務時間帯）'!$C$6:$S$35,17,FALSE))</f>
        <v/>
      </c>
      <c r="V33" s="269" t="str">
        <f>IF(V31="","",VLOOKUP(V31,'参考様式１ シフト記号表（勤務時間帯）'!$C$6:$S$35,17,FALSE))</f>
        <v/>
      </c>
      <c r="W33" s="269" t="str">
        <f>IF(W31="","",VLOOKUP(W31,'参考様式１ シフト記号表（勤務時間帯）'!$C$6:$S$35,17,FALSE))</f>
        <v/>
      </c>
      <c r="X33" s="269" t="str">
        <f>IF(X31="","",VLOOKUP(X31,'参考様式１ シフト記号表（勤務時間帯）'!$C$6:$S$35,17,FALSE))</f>
        <v/>
      </c>
      <c r="Y33" s="281" t="str">
        <f>IF(Y31="","",VLOOKUP(Y31,'参考様式１ シフト記号表（勤務時間帯）'!$C$6:$S$35,17,FALSE))</f>
        <v/>
      </c>
      <c r="Z33" s="257" t="str">
        <f>IF(Z31="","",VLOOKUP(Z31,'参考様式１ シフト記号表（勤務時間帯）'!$C$6:$S$35,17,FALSE))</f>
        <v/>
      </c>
      <c r="AA33" s="269" t="str">
        <f>IF(AA31="","",VLOOKUP(AA31,'参考様式１ シフト記号表（勤務時間帯）'!$C$6:$S$35,17,FALSE))</f>
        <v/>
      </c>
      <c r="AB33" s="269" t="str">
        <f>IF(AB31="","",VLOOKUP(AB31,'参考様式１ シフト記号表（勤務時間帯）'!$C$6:$S$35,17,FALSE))</f>
        <v/>
      </c>
      <c r="AC33" s="269" t="str">
        <f>IF(AC31="","",VLOOKUP(AC31,'参考様式１ シフト記号表（勤務時間帯）'!$C$6:$S$35,17,FALSE))</f>
        <v/>
      </c>
      <c r="AD33" s="269" t="str">
        <f>IF(AD31="","",VLOOKUP(AD31,'参考様式１ シフト記号表（勤務時間帯）'!$C$6:$S$35,17,FALSE))</f>
        <v/>
      </c>
      <c r="AE33" s="269" t="str">
        <f>IF(AE31="","",VLOOKUP(AE31,'参考様式１ シフト記号表（勤務時間帯）'!$C$6:$S$35,17,FALSE))</f>
        <v/>
      </c>
      <c r="AF33" s="281" t="str">
        <f>IF(AF31="","",VLOOKUP(AF31,'参考様式１ シフト記号表（勤務時間帯）'!$C$6:$S$35,17,FALSE))</f>
        <v/>
      </c>
      <c r="AG33" s="257" t="str">
        <f>IF(AG31="","",VLOOKUP(AG31,'参考様式１ シフト記号表（勤務時間帯）'!$C$6:$S$35,17,FALSE))</f>
        <v/>
      </c>
      <c r="AH33" s="269" t="str">
        <f>IF(AH31="","",VLOOKUP(AH31,'参考様式１ シフト記号表（勤務時間帯）'!$C$6:$S$35,17,FALSE))</f>
        <v/>
      </c>
      <c r="AI33" s="269" t="str">
        <f>IF(AI31="","",VLOOKUP(AI31,'参考様式１ シフト記号表（勤務時間帯）'!$C$6:$S$35,17,FALSE))</f>
        <v/>
      </c>
      <c r="AJ33" s="269" t="str">
        <f>IF(AJ31="","",VLOOKUP(AJ31,'参考様式１ シフト記号表（勤務時間帯）'!$C$6:$S$35,17,FALSE))</f>
        <v/>
      </c>
      <c r="AK33" s="269" t="str">
        <f>IF(AK31="","",VLOOKUP(AK31,'参考様式１ シフト記号表（勤務時間帯）'!$C$6:$S$35,17,FALSE))</f>
        <v/>
      </c>
      <c r="AL33" s="269" t="str">
        <f>IF(AL31="","",VLOOKUP(AL31,'参考様式１ シフト記号表（勤務時間帯）'!$C$6:$S$35,17,FALSE))</f>
        <v/>
      </c>
      <c r="AM33" s="281" t="str">
        <f>IF(AM31="","",VLOOKUP(AM31,'参考様式１ シフト記号表（勤務時間帯）'!$C$6:$S$35,17,FALSE))</f>
        <v/>
      </c>
      <c r="AN33" s="257" t="str">
        <f>IF(AN31="","",VLOOKUP(AN31,'参考様式１ シフト記号表（勤務時間帯）'!$C$6:$S$35,17,FALSE))</f>
        <v/>
      </c>
      <c r="AO33" s="269" t="str">
        <f>IF(AO31="","",VLOOKUP(AO31,'参考様式１ シフト記号表（勤務時間帯）'!$C$6:$S$35,17,FALSE))</f>
        <v/>
      </c>
      <c r="AP33" s="269" t="str">
        <f>IF(AP31="","",VLOOKUP(AP31,'参考様式１ シフト記号表（勤務時間帯）'!$C$6:$S$35,17,FALSE))</f>
        <v/>
      </c>
      <c r="AQ33" s="269" t="str">
        <f>IF(AQ31="","",VLOOKUP(AQ31,'参考様式１ シフト記号表（勤務時間帯）'!$C$6:$S$35,17,FALSE))</f>
        <v/>
      </c>
      <c r="AR33" s="269" t="str">
        <f>IF(AR31="","",VLOOKUP(AR31,'参考様式１ シフト記号表（勤務時間帯）'!$C$6:$S$35,17,FALSE))</f>
        <v/>
      </c>
      <c r="AS33" s="269" t="str">
        <f>IF(AS31="","",VLOOKUP(AS31,'参考様式１ シフト記号表（勤務時間帯）'!$C$6:$S$35,17,FALSE))</f>
        <v/>
      </c>
      <c r="AT33" s="281" t="str">
        <f>IF(AT31="","",VLOOKUP(AT31,'参考様式１ シフト記号表（勤務時間帯）'!$C$6:$S$35,17,FALSE))</f>
        <v/>
      </c>
      <c r="AU33" s="257" t="str">
        <f>IF(AU31="","",VLOOKUP(AU31,'参考様式１ シフト記号表（勤務時間帯）'!$C$6:$S$35,17,FALSE))</f>
        <v/>
      </c>
      <c r="AV33" s="269" t="str">
        <f>IF(AV31="","",VLOOKUP(AV31,'参考様式１ シフト記号表（勤務時間帯）'!$C$6:$S$35,17,FALSE))</f>
        <v/>
      </c>
      <c r="AW33" s="269" t="str">
        <f>IF(AW31="","",VLOOKUP(AW31,'参考様式１ シフト記号表（勤務時間帯）'!$C$6:$S$35,17,FALSE))</f>
        <v/>
      </c>
      <c r="AX33" s="328">
        <f>IF($BB$3="４週",SUM(S33:AT33),IF($BB$3="暦月",SUM(S33:AW33),""))</f>
        <v>0</v>
      </c>
      <c r="AY33" s="341"/>
      <c r="AZ33" s="353">
        <f>IF($BB$3="４週",AX33/4,IF($BB$3="暦月",'参考様式１（1枚版）'!AX33/('参考様式１（1枚版）'!$BB$8/7),""))</f>
        <v>0</v>
      </c>
      <c r="BA33" s="363"/>
      <c r="BB33" s="378"/>
      <c r="BC33" s="396"/>
      <c r="BD33" s="396"/>
      <c r="BE33" s="396"/>
      <c r="BF33" s="413"/>
    </row>
    <row r="34" spans="2:58" ht="20.25" customHeight="1">
      <c r="B34" s="101">
        <f>B31+1</f>
        <v>5</v>
      </c>
      <c r="C34" s="119"/>
      <c r="D34" s="137"/>
      <c r="E34" s="148"/>
      <c r="F34" s="156"/>
      <c r="G34" s="156"/>
      <c r="H34" s="180"/>
      <c r="I34" s="187"/>
      <c r="J34" s="187"/>
      <c r="K34" s="192"/>
      <c r="L34" s="199"/>
      <c r="M34" s="206"/>
      <c r="N34" s="206"/>
      <c r="O34" s="218"/>
      <c r="P34" s="227" t="s">
        <v>105</v>
      </c>
      <c r="Q34" s="236"/>
      <c r="R34" s="244"/>
      <c r="S34" s="255"/>
      <c r="T34" s="267"/>
      <c r="U34" s="267"/>
      <c r="V34" s="267"/>
      <c r="W34" s="267"/>
      <c r="X34" s="267"/>
      <c r="Y34" s="279"/>
      <c r="Z34" s="255"/>
      <c r="AA34" s="267"/>
      <c r="AB34" s="267"/>
      <c r="AC34" s="267"/>
      <c r="AD34" s="267"/>
      <c r="AE34" s="267"/>
      <c r="AF34" s="279"/>
      <c r="AG34" s="255"/>
      <c r="AH34" s="267"/>
      <c r="AI34" s="267"/>
      <c r="AJ34" s="267"/>
      <c r="AK34" s="267"/>
      <c r="AL34" s="267"/>
      <c r="AM34" s="279"/>
      <c r="AN34" s="255"/>
      <c r="AO34" s="267"/>
      <c r="AP34" s="267"/>
      <c r="AQ34" s="267"/>
      <c r="AR34" s="267"/>
      <c r="AS34" s="267"/>
      <c r="AT34" s="279"/>
      <c r="AU34" s="255"/>
      <c r="AV34" s="267"/>
      <c r="AW34" s="267"/>
      <c r="AX34" s="329"/>
      <c r="AY34" s="342"/>
      <c r="AZ34" s="354"/>
      <c r="BA34" s="364"/>
      <c r="BB34" s="379"/>
      <c r="BC34" s="397"/>
      <c r="BD34" s="397"/>
      <c r="BE34" s="397"/>
      <c r="BF34" s="414"/>
    </row>
    <row r="35" spans="2:58" ht="20.25" customHeight="1">
      <c r="B35" s="101"/>
      <c r="C35" s="120"/>
      <c r="D35" s="138"/>
      <c r="E35" s="149"/>
      <c r="F35" s="154"/>
      <c r="G35" s="167"/>
      <c r="H35" s="179"/>
      <c r="I35" s="187"/>
      <c r="J35" s="187"/>
      <c r="K35" s="192"/>
      <c r="L35" s="198"/>
      <c r="M35" s="205"/>
      <c r="N35" s="205"/>
      <c r="O35" s="217"/>
      <c r="P35" s="225" t="s">
        <v>40</v>
      </c>
      <c r="Q35" s="234"/>
      <c r="R35" s="242"/>
      <c r="S35" s="256" t="str">
        <f>IF(S34="","",VLOOKUP(S34,'参考様式１ シフト記号表（勤務時間帯）'!$C$6:$K$35,9,FALSE))</f>
        <v/>
      </c>
      <c r="T35" s="268" t="str">
        <f>IF(T34="","",VLOOKUP(T34,'参考様式１ シフト記号表（勤務時間帯）'!$C$6:$K$35,9,FALSE))</f>
        <v/>
      </c>
      <c r="U35" s="268" t="str">
        <f>IF(U34="","",VLOOKUP(U34,'参考様式１ シフト記号表（勤務時間帯）'!$C$6:$K$35,9,FALSE))</f>
        <v/>
      </c>
      <c r="V35" s="268" t="str">
        <f>IF(V34="","",VLOOKUP(V34,'参考様式１ シフト記号表（勤務時間帯）'!$C$6:$K$35,9,FALSE))</f>
        <v/>
      </c>
      <c r="W35" s="268" t="str">
        <f>IF(W34="","",VLOOKUP(W34,'参考様式１ シフト記号表（勤務時間帯）'!$C$6:$K$35,9,FALSE))</f>
        <v/>
      </c>
      <c r="X35" s="268" t="str">
        <f>IF(X34="","",VLOOKUP(X34,'参考様式１ シフト記号表（勤務時間帯）'!$C$6:$K$35,9,FALSE))</f>
        <v/>
      </c>
      <c r="Y35" s="280" t="str">
        <f>IF(Y34="","",VLOOKUP(Y34,'参考様式１ シフト記号表（勤務時間帯）'!$C$6:$K$35,9,FALSE))</f>
        <v/>
      </c>
      <c r="Z35" s="256" t="str">
        <f>IF(Z34="","",VLOOKUP(Z34,'参考様式１ シフト記号表（勤務時間帯）'!$C$6:$K$35,9,FALSE))</f>
        <v/>
      </c>
      <c r="AA35" s="268" t="str">
        <f>IF(AA34="","",VLOOKUP(AA34,'参考様式１ シフト記号表（勤務時間帯）'!$C$6:$K$35,9,FALSE))</f>
        <v/>
      </c>
      <c r="AB35" s="268" t="str">
        <f>IF(AB34="","",VLOOKUP(AB34,'参考様式１ シフト記号表（勤務時間帯）'!$C$6:$K$35,9,FALSE))</f>
        <v/>
      </c>
      <c r="AC35" s="268" t="str">
        <f>IF(AC34="","",VLOOKUP(AC34,'参考様式１ シフト記号表（勤務時間帯）'!$C$6:$K$35,9,FALSE))</f>
        <v/>
      </c>
      <c r="AD35" s="268" t="str">
        <f>IF(AD34="","",VLOOKUP(AD34,'参考様式１ シフト記号表（勤務時間帯）'!$C$6:$K$35,9,FALSE))</f>
        <v/>
      </c>
      <c r="AE35" s="268" t="str">
        <f>IF(AE34="","",VLOOKUP(AE34,'参考様式１ シフト記号表（勤務時間帯）'!$C$6:$K$35,9,FALSE))</f>
        <v/>
      </c>
      <c r="AF35" s="280" t="str">
        <f>IF(AF34="","",VLOOKUP(AF34,'参考様式１ シフト記号表（勤務時間帯）'!$C$6:$K$35,9,FALSE))</f>
        <v/>
      </c>
      <c r="AG35" s="256" t="str">
        <f>IF(AG34="","",VLOOKUP(AG34,'参考様式１ シフト記号表（勤務時間帯）'!$C$6:$K$35,9,FALSE))</f>
        <v/>
      </c>
      <c r="AH35" s="268" t="str">
        <f>IF(AH34="","",VLOOKUP(AH34,'参考様式１ シフト記号表（勤務時間帯）'!$C$6:$K$35,9,FALSE))</f>
        <v/>
      </c>
      <c r="AI35" s="268" t="str">
        <f>IF(AI34="","",VLOOKUP(AI34,'参考様式１ シフト記号表（勤務時間帯）'!$C$6:$K$35,9,FALSE))</f>
        <v/>
      </c>
      <c r="AJ35" s="268" t="str">
        <f>IF(AJ34="","",VLOOKUP(AJ34,'参考様式１ シフト記号表（勤務時間帯）'!$C$6:$K$35,9,FALSE))</f>
        <v/>
      </c>
      <c r="AK35" s="268" t="str">
        <f>IF(AK34="","",VLOOKUP(AK34,'参考様式１ シフト記号表（勤務時間帯）'!$C$6:$K$35,9,FALSE))</f>
        <v/>
      </c>
      <c r="AL35" s="268" t="str">
        <f>IF(AL34="","",VLOOKUP(AL34,'参考様式１ シフト記号表（勤務時間帯）'!$C$6:$K$35,9,FALSE))</f>
        <v/>
      </c>
      <c r="AM35" s="280" t="str">
        <f>IF(AM34="","",VLOOKUP(AM34,'参考様式１ シフト記号表（勤務時間帯）'!$C$6:$K$35,9,FALSE))</f>
        <v/>
      </c>
      <c r="AN35" s="256" t="str">
        <f>IF(AN34="","",VLOOKUP(AN34,'参考様式１ シフト記号表（勤務時間帯）'!$C$6:$K$35,9,FALSE))</f>
        <v/>
      </c>
      <c r="AO35" s="268" t="str">
        <f>IF(AO34="","",VLOOKUP(AO34,'参考様式１ シフト記号表（勤務時間帯）'!$C$6:$K$35,9,FALSE))</f>
        <v/>
      </c>
      <c r="AP35" s="268" t="str">
        <f>IF(AP34="","",VLOOKUP(AP34,'参考様式１ シフト記号表（勤務時間帯）'!$C$6:$K$35,9,FALSE))</f>
        <v/>
      </c>
      <c r="AQ35" s="268" t="str">
        <f>IF(AQ34="","",VLOOKUP(AQ34,'参考様式１ シフト記号表（勤務時間帯）'!$C$6:$K$35,9,FALSE))</f>
        <v/>
      </c>
      <c r="AR35" s="268" t="str">
        <f>IF(AR34="","",VLOOKUP(AR34,'参考様式１ シフト記号表（勤務時間帯）'!$C$6:$K$35,9,FALSE))</f>
        <v/>
      </c>
      <c r="AS35" s="268" t="str">
        <f>IF(AS34="","",VLOOKUP(AS34,'参考様式１ シフト記号表（勤務時間帯）'!$C$6:$K$35,9,FALSE))</f>
        <v/>
      </c>
      <c r="AT35" s="280" t="str">
        <f>IF(AT34="","",VLOOKUP(AT34,'参考様式１ シフト記号表（勤務時間帯）'!$C$6:$K$35,9,FALSE))</f>
        <v/>
      </c>
      <c r="AU35" s="256" t="str">
        <f>IF(AU34="","",VLOOKUP(AU34,'参考様式１ シフト記号表（勤務時間帯）'!$C$6:$K$35,9,FALSE))</f>
        <v/>
      </c>
      <c r="AV35" s="268" t="str">
        <f>IF(AV34="","",VLOOKUP(AV34,'参考様式１ シフト記号表（勤務時間帯）'!$C$6:$K$35,9,FALSE))</f>
        <v/>
      </c>
      <c r="AW35" s="268" t="str">
        <f>IF(AW34="","",VLOOKUP(AW34,'参考様式１ シフト記号表（勤務時間帯）'!$C$6:$K$35,9,FALSE))</f>
        <v/>
      </c>
      <c r="AX35" s="327">
        <f>IF($BB$3="４週",SUM(S35:AT35),IF($BB$3="暦月",SUM(S35:AW35),""))</f>
        <v>0</v>
      </c>
      <c r="AY35" s="340"/>
      <c r="AZ35" s="352">
        <f>IF($BB$3="４週",AX35/4,IF($BB$3="暦月",'参考様式１（1枚版）'!AX35/('参考様式１（1枚版）'!$BB$8/7),""))</f>
        <v>0</v>
      </c>
      <c r="BA35" s="362"/>
      <c r="BB35" s="377"/>
      <c r="BC35" s="395"/>
      <c r="BD35" s="395"/>
      <c r="BE35" s="395"/>
      <c r="BF35" s="412"/>
    </row>
    <row r="36" spans="2:58" ht="20.25" customHeight="1">
      <c r="B36" s="101"/>
      <c r="C36" s="121"/>
      <c r="D36" s="139"/>
      <c r="E36" s="150"/>
      <c r="F36" s="154">
        <f>C34</f>
        <v>0</v>
      </c>
      <c r="G36" s="168"/>
      <c r="H36" s="179"/>
      <c r="I36" s="187"/>
      <c r="J36" s="187"/>
      <c r="K36" s="192"/>
      <c r="L36" s="200"/>
      <c r="M36" s="207"/>
      <c r="N36" s="207"/>
      <c r="O36" s="219"/>
      <c r="P36" s="226" t="s">
        <v>107</v>
      </c>
      <c r="Q36" s="235"/>
      <c r="R36" s="243"/>
      <c r="S36" s="257" t="str">
        <f>IF(S34="","",VLOOKUP(S34,'参考様式１ シフト記号表（勤務時間帯）'!$C$6:$S$35,17,FALSE))</f>
        <v/>
      </c>
      <c r="T36" s="269" t="str">
        <f>IF(T34="","",VLOOKUP(T34,'参考様式１ シフト記号表（勤務時間帯）'!$C$6:$S$35,17,FALSE))</f>
        <v/>
      </c>
      <c r="U36" s="269" t="str">
        <f>IF(U34="","",VLOOKUP(U34,'参考様式１ シフト記号表（勤務時間帯）'!$C$6:$S$35,17,FALSE))</f>
        <v/>
      </c>
      <c r="V36" s="269" t="str">
        <f>IF(V34="","",VLOOKUP(V34,'参考様式１ シフト記号表（勤務時間帯）'!$C$6:$S$35,17,FALSE))</f>
        <v/>
      </c>
      <c r="W36" s="269" t="str">
        <f>IF(W34="","",VLOOKUP(W34,'参考様式１ シフト記号表（勤務時間帯）'!$C$6:$S$35,17,FALSE))</f>
        <v/>
      </c>
      <c r="X36" s="269" t="str">
        <f>IF(X34="","",VLOOKUP(X34,'参考様式１ シフト記号表（勤務時間帯）'!$C$6:$S$35,17,FALSE))</f>
        <v/>
      </c>
      <c r="Y36" s="281" t="str">
        <f>IF(Y34="","",VLOOKUP(Y34,'参考様式１ シフト記号表（勤務時間帯）'!$C$6:$S$35,17,FALSE))</f>
        <v/>
      </c>
      <c r="Z36" s="257" t="str">
        <f>IF(Z34="","",VLOOKUP(Z34,'参考様式１ シフト記号表（勤務時間帯）'!$C$6:$S$35,17,FALSE))</f>
        <v/>
      </c>
      <c r="AA36" s="269" t="str">
        <f>IF(AA34="","",VLOOKUP(AA34,'参考様式１ シフト記号表（勤務時間帯）'!$C$6:$S$35,17,FALSE))</f>
        <v/>
      </c>
      <c r="AB36" s="269" t="str">
        <f>IF(AB34="","",VLOOKUP(AB34,'参考様式１ シフト記号表（勤務時間帯）'!$C$6:$S$35,17,FALSE))</f>
        <v/>
      </c>
      <c r="AC36" s="269" t="str">
        <f>IF(AC34="","",VLOOKUP(AC34,'参考様式１ シフト記号表（勤務時間帯）'!$C$6:$S$35,17,FALSE))</f>
        <v/>
      </c>
      <c r="AD36" s="269" t="str">
        <f>IF(AD34="","",VLOOKUP(AD34,'参考様式１ シフト記号表（勤務時間帯）'!$C$6:$S$35,17,FALSE))</f>
        <v/>
      </c>
      <c r="AE36" s="269" t="str">
        <f>IF(AE34="","",VLOOKUP(AE34,'参考様式１ シフト記号表（勤務時間帯）'!$C$6:$S$35,17,FALSE))</f>
        <v/>
      </c>
      <c r="AF36" s="281" t="str">
        <f>IF(AF34="","",VLOOKUP(AF34,'参考様式１ シフト記号表（勤務時間帯）'!$C$6:$S$35,17,FALSE))</f>
        <v/>
      </c>
      <c r="AG36" s="257" t="str">
        <f>IF(AG34="","",VLOOKUP(AG34,'参考様式１ シフト記号表（勤務時間帯）'!$C$6:$S$35,17,FALSE))</f>
        <v/>
      </c>
      <c r="AH36" s="269" t="str">
        <f>IF(AH34="","",VLOOKUP(AH34,'参考様式１ シフト記号表（勤務時間帯）'!$C$6:$S$35,17,FALSE))</f>
        <v/>
      </c>
      <c r="AI36" s="269" t="str">
        <f>IF(AI34="","",VLOOKUP(AI34,'参考様式１ シフト記号表（勤務時間帯）'!$C$6:$S$35,17,FALSE))</f>
        <v/>
      </c>
      <c r="AJ36" s="269" t="str">
        <f>IF(AJ34="","",VLOOKUP(AJ34,'参考様式１ シフト記号表（勤務時間帯）'!$C$6:$S$35,17,FALSE))</f>
        <v/>
      </c>
      <c r="AK36" s="269" t="str">
        <f>IF(AK34="","",VLOOKUP(AK34,'参考様式１ シフト記号表（勤務時間帯）'!$C$6:$S$35,17,FALSE))</f>
        <v/>
      </c>
      <c r="AL36" s="269" t="str">
        <f>IF(AL34="","",VLOOKUP(AL34,'参考様式１ シフト記号表（勤務時間帯）'!$C$6:$S$35,17,FALSE))</f>
        <v/>
      </c>
      <c r="AM36" s="281" t="str">
        <f>IF(AM34="","",VLOOKUP(AM34,'参考様式１ シフト記号表（勤務時間帯）'!$C$6:$S$35,17,FALSE))</f>
        <v/>
      </c>
      <c r="AN36" s="257" t="str">
        <f>IF(AN34="","",VLOOKUP(AN34,'参考様式１ シフト記号表（勤務時間帯）'!$C$6:$S$35,17,FALSE))</f>
        <v/>
      </c>
      <c r="AO36" s="269" t="str">
        <f>IF(AO34="","",VLOOKUP(AO34,'参考様式１ シフト記号表（勤務時間帯）'!$C$6:$S$35,17,FALSE))</f>
        <v/>
      </c>
      <c r="AP36" s="269" t="str">
        <f>IF(AP34="","",VLOOKUP(AP34,'参考様式１ シフト記号表（勤務時間帯）'!$C$6:$S$35,17,FALSE))</f>
        <v/>
      </c>
      <c r="AQ36" s="269" t="str">
        <f>IF(AQ34="","",VLOOKUP(AQ34,'参考様式１ シフト記号表（勤務時間帯）'!$C$6:$S$35,17,FALSE))</f>
        <v/>
      </c>
      <c r="AR36" s="269" t="str">
        <f>IF(AR34="","",VLOOKUP(AR34,'参考様式１ シフト記号表（勤務時間帯）'!$C$6:$S$35,17,FALSE))</f>
        <v/>
      </c>
      <c r="AS36" s="269" t="str">
        <f>IF(AS34="","",VLOOKUP(AS34,'参考様式１ シフト記号表（勤務時間帯）'!$C$6:$S$35,17,FALSE))</f>
        <v/>
      </c>
      <c r="AT36" s="281" t="str">
        <f>IF(AT34="","",VLOOKUP(AT34,'参考様式１ シフト記号表（勤務時間帯）'!$C$6:$S$35,17,FALSE))</f>
        <v/>
      </c>
      <c r="AU36" s="257" t="str">
        <f>IF(AU34="","",VLOOKUP(AU34,'参考様式１ シフト記号表（勤務時間帯）'!$C$6:$S$35,17,FALSE))</f>
        <v/>
      </c>
      <c r="AV36" s="269" t="str">
        <f>IF(AV34="","",VLOOKUP(AV34,'参考様式１ シフト記号表（勤務時間帯）'!$C$6:$S$35,17,FALSE))</f>
        <v/>
      </c>
      <c r="AW36" s="269" t="str">
        <f>IF(AW34="","",VLOOKUP(AW34,'参考様式１ シフト記号表（勤務時間帯）'!$C$6:$S$35,17,FALSE))</f>
        <v/>
      </c>
      <c r="AX36" s="328">
        <f>IF($BB$3="４週",SUM(S36:AT36),IF($BB$3="暦月",SUM(S36:AW36),""))</f>
        <v>0</v>
      </c>
      <c r="AY36" s="341"/>
      <c r="AZ36" s="353">
        <f>IF($BB$3="４週",AX36/4,IF($BB$3="暦月",'参考様式１（1枚版）'!AX36/('参考様式１（1枚版）'!$BB$8/7),""))</f>
        <v>0</v>
      </c>
      <c r="BA36" s="363"/>
      <c r="BB36" s="378"/>
      <c r="BC36" s="396"/>
      <c r="BD36" s="396"/>
      <c r="BE36" s="396"/>
      <c r="BF36" s="413"/>
    </row>
    <row r="37" spans="2:58" ht="20.25" customHeight="1">
      <c r="B37" s="101">
        <f>B34+1</f>
        <v>6</v>
      </c>
      <c r="C37" s="119"/>
      <c r="D37" s="137"/>
      <c r="E37" s="148"/>
      <c r="F37" s="156"/>
      <c r="G37" s="156"/>
      <c r="H37" s="180"/>
      <c r="I37" s="187"/>
      <c r="J37" s="187"/>
      <c r="K37" s="192"/>
      <c r="L37" s="199"/>
      <c r="M37" s="206"/>
      <c r="N37" s="206"/>
      <c r="O37" s="218"/>
      <c r="P37" s="227" t="s">
        <v>105</v>
      </c>
      <c r="Q37" s="236"/>
      <c r="R37" s="244"/>
      <c r="S37" s="255"/>
      <c r="T37" s="267"/>
      <c r="U37" s="267"/>
      <c r="V37" s="267"/>
      <c r="W37" s="267"/>
      <c r="X37" s="267"/>
      <c r="Y37" s="279"/>
      <c r="Z37" s="255"/>
      <c r="AA37" s="267"/>
      <c r="AB37" s="267"/>
      <c r="AC37" s="267"/>
      <c r="AD37" s="267"/>
      <c r="AE37" s="267"/>
      <c r="AF37" s="279"/>
      <c r="AG37" s="255"/>
      <c r="AH37" s="267"/>
      <c r="AI37" s="267"/>
      <c r="AJ37" s="267"/>
      <c r="AK37" s="267"/>
      <c r="AL37" s="267"/>
      <c r="AM37" s="279"/>
      <c r="AN37" s="255"/>
      <c r="AO37" s="267"/>
      <c r="AP37" s="267"/>
      <c r="AQ37" s="267"/>
      <c r="AR37" s="267"/>
      <c r="AS37" s="267"/>
      <c r="AT37" s="279"/>
      <c r="AU37" s="255"/>
      <c r="AV37" s="267"/>
      <c r="AW37" s="267"/>
      <c r="AX37" s="329"/>
      <c r="AY37" s="342"/>
      <c r="AZ37" s="354"/>
      <c r="BA37" s="364"/>
      <c r="BB37" s="379"/>
      <c r="BC37" s="397"/>
      <c r="BD37" s="397"/>
      <c r="BE37" s="397"/>
      <c r="BF37" s="414"/>
    </row>
    <row r="38" spans="2:58" ht="20.25" customHeight="1">
      <c r="B38" s="101"/>
      <c r="C38" s="120"/>
      <c r="D38" s="138"/>
      <c r="E38" s="149"/>
      <c r="F38" s="154"/>
      <c r="G38" s="167"/>
      <c r="H38" s="179"/>
      <c r="I38" s="187"/>
      <c r="J38" s="187"/>
      <c r="K38" s="192"/>
      <c r="L38" s="198"/>
      <c r="M38" s="205"/>
      <c r="N38" s="205"/>
      <c r="O38" s="217"/>
      <c r="P38" s="225" t="s">
        <v>40</v>
      </c>
      <c r="Q38" s="234"/>
      <c r="R38" s="242"/>
      <c r="S38" s="256" t="str">
        <f>IF(S37="","",VLOOKUP(S37,'参考様式１ シフト記号表（勤務時間帯）'!$C$6:$K$35,9,FALSE))</f>
        <v/>
      </c>
      <c r="T38" s="268" t="str">
        <f>IF(T37="","",VLOOKUP(T37,'参考様式１ シフト記号表（勤務時間帯）'!$C$6:$K$35,9,FALSE))</f>
        <v/>
      </c>
      <c r="U38" s="268" t="str">
        <f>IF(U37="","",VLOOKUP(U37,'参考様式１ シフト記号表（勤務時間帯）'!$C$6:$K$35,9,FALSE))</f>
        <v/>
      </c>
      <c r="V38" s="268" t="str">
        <f>IF(V37="","",VLOOKUP(V37,'参考様式１ シフト記号表（勤務時間帯）'!$C$6:$K$35,9,FALSE))</f>
        <v/>
      </c>
      <c r="W38" s="268" t="str">
        <f>IF(W37="","",VLOOKUP(W37,'参考様式１ シフト記号表（勤務時間帯）'!$C$6:$K$35,9,FALSE))</f>
        <v/>
      </c>
      <c r="X38" s="268" t="str">
        <f>IF(X37="","",VLOOKUP(X37,'参考様式１ シフト記号表（勤務時間帯）'!$C$6:$K$35,9,FALSE))</f>
        <v/>
      </c>
      <c r="Y38" s="280" t="str">
        <f>IF(Y37="","",VLOOKUP(Y37,'参考様式１ シフト記号表（勤務時間帯）'!$C$6:$K$35,9,FALSE))</f>
        <v/>
      </c>
      <c r="Z38" s="256" t="str">
        <f>IF(Z37="","",VLOOKUP(Z37,'参考様式１ シフト記号表（勤務時間帯）'!$C$6:$K$35,9,FALSE))</f>
        <v/>
      </c>
      <c r="AA38" s="268" t="str">
        <f>IF(AA37="","",VLOOKUP(AA37,'参考様式１ シフト記号表（勤務時間帯）'!$C$6:$K$35,9,FALSE))</f>
        <v/>
      </c>
      <c r="AB38" s="268" t="str">
        <f>IF(AB37="","",VLOOKUP(AB37,'参考様式１ シフト記号表（勤務時間帯）'!$C$6:$K$35,9,FALSE))</f>
        <v/>
      </c>
      <c r="AC38" s="268" t="str">
        <f>IF(AC37="","",VLOOKUP(AC37,'参考様式１ シフト記号表（勤務時間帯）'!$C$6:$K$35,9,FALSE))</f>
        <v/>
      </c>
      <c r="AD38" s="268" t="str">
        <f>IF(AD37="","",VLOOKUP(AD37,'参考様式１ シフト記号表（勤務時間帯）'!$C$6:$K$35,9,FALSE))</f>
        <v/>
      </c>
      <c r="AE38" s="268" t="str">
        <f>IF(AE37="","",VLOOKUP(AE37,'参考様式１ シフト記号表（勤務時間帯）'!$C$6:$K$35,9,FALSE))</f>
        <v/>
      </c>
      <c r="AF38" s="280" t="str">
        <f>IF(AF37="","",VLOOKUP(AF37,'参考様式１ シフト記号表（勤務時間帯）'!$C$6:$K$35,9,FALSE))</f>
        <v/>
      </c>
      <c r="AG38" s="256" t="str">
        <f>IF(AG37="","",VLOOKUP(AG37,'参考様式１ シフト記号表（勤務時間帯）'!$C$6:$K$35,9,FALSE))</f>
        <v/>
      </c>
      <c r="AH38" s="268" t="str">
        <f>IF(AH37="","",VLOOKUP(AH37,'参考様式１ シフト記号表（勤務時間帯）'!$C$6:$K$35,9,FALSE))</f>
        <v/>
      </c>
      <c r="AI38" s="268" t="str">
        <f>IF(AI37="","",VLOOKUP(AI37,'参考様式１ シフト記号表（勤務時間帯）'!$C$6:$K$35,9,FALSE))</f>
        <v/>
      </c>
      <c r="AJ38" s="268" t="str">
        <f>IF(AJ37="","",VLOOKUP(AJ37,'参考様式１ シフト記号表（勤務時間帯）'!$C$6:$K$35,9,FALSE))</f>
        <v/>
      </c>
      <c r="AK38" s="268" t="str">
        <f>IF(AK37="","",VLOOKUP(AK37,'参考様式１ シフト記号表（勤務時間帯）'!$C$6:$K$35,9,FALSE))</f>
        <v/>
      </c>
      <c r="AL38" s="268" t="str">
        <f>IF(AL37="","",VLOOKUP(AL37,'参考様式１ シフト記号表（勤務時間帯）'!$C$6:$K$35,9,FALSE))</f>
        <v/>
      </c>
      <c r="AM38" s="280" t="str">
        <f>IF(AM37="","",VLOOKUP(AM37,'参考様式１ シフト記号表（勤務時間帯）'!$C$6:$K$35,9,FALSE))</f>
        <v/>
      </c>
      <c r="AN38" s="256" t="str">
        <f>IF(AN37="","",VLOOKUP(AN37,'参考様式１ シフト記号表（勤務時間帯）'!$C$6:$K$35,9,FALSE))</f>
        <v/>
      </c>
      <c r="AO38" s="268" t="str">
        <f>IF(AO37="","",VLOOKUP(AO37,'参考様式１ シフト記号表（勤務時間帯）'!$C$6:$K$35,9,FALSE))</f>
        <v/>
      </c>
      <c r="AP38" s="268" t="str">
        <f>IF(AP37="","",VLOOKUP(AP37,'参考様式１ シフト記号表（勤務時間帯）'!$C$6:$K$35,9,FALSE))</f>
        <v/>
      </c>
      <c r="AQ38" s="268" t="str">
        <f>IF(AQ37="","",VLOOKUP(AQ37,'参考様式１ シフト記号表（勤務時間帯）'!$C$6:$K$35,9,FALSE))</f>
        <v/>
      </c>
      <c r="AR38" s="268" t="str">
        <f>IF(AR37="","",VLOOKUP(AR37,'参考様式１ シフト記号表（勤務時間帯）'!$C$6:$K$35,9,FALSE))</f>
        <v/>
      </c>
      <c r="AS38" s="268" t="str">
        <f>IF(AS37="","",VLOOKUP(AS37,'参考様式１ シフト記号表（勤務時間帯）'!$C$6:$K$35,9,FALSE))</f>
        <v/>
      </c>
      <c r="AT38" s="280" t="str">
        <f>IF(AT37="","",VLOOKUP(AT37,'参考様式１ シフト記号表（勤務時間帯）'!$C$6:$K$35,9,FALSE))</f>
        <v/>
      </c>
      <c r="AU38" s="256" t="str">
        <f>IF(AU37="","",VLOOKUP(AU37,'参考様式１ シフト記号表（勤務時間帯）'!$C$6:$K$35,9,FALSE))</f>
        <v/>
      </c>
      <c r="AV38" s="268" t="str">
        <f>IF(AV37="","",VLOOKUP(AV37,'参考様式１ シフト記号表（勤務時間帯）'!$C$6:$K$35,9,FALSE))</f>
        <v/>
      </c>
      <c r="AW38" s="268" t="str">
        <f>IF(AW37="","",VLOOKUP(AW37,'参考様式１ シフト記号表（勤務時間帯）'!$C$6:$K$35,9,FALSE))</f>
        <v/>
      </c>
      <c r="AX38" s="327">
        <f>IF($BB$3="４週",SUM(S38:AT38),IF($BB$3="暦月",SUM(S38:AW38),""))</f>
        <v>0</v>
      </c>
      <c r="AY38" s="340"/>
      <c r="AZ38" s="352">
        <f>IF($BB$3="４週",AX38/4,IF($BB$3="暦月",'参考様式１（1枚版）'!AX38/('参考様式１（1枚版）'!$BB$8/7),""))</f>
        <v>0</v>
      </c>
      <c r="BA38" s="362"/>
      <c r="BB38" s="377"/>
      <c r="BC38" s="395"/>
      <c r="BD38" s="395"/>
      <c r="BE38" s="395"/>
      <c r="BF38" s="412"/>
    </row>
    <row r="39" spans="2:58" ht="20.25" customHeight="1">
      <c r="B39" s="101"/>
      <c r="C39" s="121"/>
      <c r="D39" s="139"/>
      <c r="E39" s="150"/>
      <c r="F39" s="154">
        <f>C37</f>
        <v>0</v>
      </c>
      <c r="G39" s="168"/>
      <c r="H39" s="179"/>
      <c r="I39" s="187"/>
      <c r="J39" s="187"/>
      <c r="K39" s="192"/>
      <c r="L39" s="200"/>
      <c r="M39" s="207"/>
      <c r="N39" s="207"/>
      <c r="O39" s="219"/>
      <c r="P39" s="226" t="s">
        <v>107</v>
      </c>
      <c r="Q39" s="235"/>
      <c r="R39" s="243"/>
      <c r="S39" s="257" t="str">
        <f>IF(S37="","",VLOOKUP(S37,'参考様式１ シフト記号表（勤務時間帯）'!$C$6:$S$35,17,FALSE))</f>
        <v/>
      </c>
      <c r="T39" s="269" t="str">
        <f>IF(T37="","",VLOOKUP(T37,'参考様式１ シフト記号表（勤務時間帯）'!$C$6:$S$35,17,FALSE))</f>
        <v/>
      </c>
      <c r="U39" s="269" t="str">
        <f>IF(U37="","",VLOOKUP(U37,'参考様式１ シフト記号表（勤務時間帯）'!$C$6:$S$35,17,FALSE))</f>
        <v/>
      </c>
      <c r="V39" s="269" t="str">
        <f>IF(V37="","",VLOOKUP(V37,'参考様式１ シフト記号表（勤務時間帯）'!$C$6:$S$35,17,FALSE))</f>
        <v/>
      </c>
      <c r="W39" s="269" t="str">
        <f>IF(W37="","",VLOOKUP(W37,'参考様式１ シフト記号表（勤務時間帯）'!$C$6:$S$35,17,FALSE))</f>
        <v/>
      </c>
      <c r="X39" s="269" t="str">
        <f>IF(X37="","",VLOOKUP(X37,'参考様式１ シフト記号表（勤務時間帯）'!$C$6:$S$35,17,FALSE))</f>
        <v/>
      </c>
      <c r="Y39" s="281" t="str">
        <f>IF(Y37="","",VLOOKUP(Y37,'参考様式１ シフト記号表（勤務時間帯）'!$C$6:$S$35,17,FALSE))</f>
        <v/>
      </c>
      <c r="Z39" s="257" t="str">
        <f>IF(Z37="","",VLOOKUP(Z37,'参考様式１ シフト記号表（勤務時間帯）'!$C$6:$S$35,17,FALSE))</f>
        <v/>
      </c>
      <c r="AA39" s="269" t="str">
        <f>IF(AA37="","",VLOOKUP(AA37,'参考様式１ シフト記号表（勤務時間帯）'!$C$6:$S$35,17,FALSE))</f>
        <v/>
      </c>
      <c r="AB39" s="269" t="str">
        <f>IF(AB37="","",VLOOKUP(AB37,'参考様式１ シフト記号表（勤務時間帯）'!$C$6:$S$35,17,FALSE))</f>
        <v/>
      </c>
      <c r="AC39" s="269" t="str">
        <f>IF(AC37="","",VLOOKUP(AC37,'参考様式１ シフト記号表（勤務時間帯）'!$C$6:$S$35,17,FALSE))</f>
        <v/>
      </c>
      <c r="AD39" s="269" t="str">
        <f>IF(AD37="","",VLOOKUP(AD37,'参考様式１ シフト記号表（勤務時間帯）'!$C$6:$S$35,17,FALSE))</f>
        <v/>
      </c>
      <c r="AE39" s="269" t="str">
        <f>IF(AE37="","",VLOOKUP(AE37,'参考様式１ シフト記号表（勤務時間帯）'!$C$6:$S$35,17,FALSE))</f>
        <v/>
      </c>
      <c r="AF39" s="281" t="str">
        <f>IF(AF37="","",VLOOKUP(AF37,'参考様式１ シフト記号表（勤務時間帯）'!$C$6:$S$35,17,FALSE))</f>
        <v/>
      </c>
      <c r="AG39" s="257" t="str">
        <f>IF(AG37="","",VLOOKUP(AG37,'参考様式１ シフト記号表（勤務時間帯）'!$C$6:$S$35,17,FALSE))</f>
        <v/>
      </c>
      <c r="AH39" s="269" t="str">
        <f>IF(AH37="","",VLOOKUP(AH37,'参考様式１ シフト記号表（勤務時間帯）'!$C$6:$S$35,17,FALSE))</f>
        <v/>
      </c>
      <c r="AI39" s="269" t="str">
        <f>IF(AI37="","",VLOOKUP(AI37,'参考様式１ シフト記号表（勤務時間帯）'!$C$6:$S$35,17,FALSE))</f>
        <v/>
      </c>
      <c r="AJ39" s="269" t="str">
        <f>IF(AJ37="","",VLOOKUP(AJ37,'参考様式１ シフト記号表（勤務時間帯）'!$C$6:$S$35,17,FALSE))</f>
        <v/>
      </c>
      <c r="AK39" s="269" t="str">
        <f>IF(AK37="","",VLOOKUP(AK37,'参考様式１ シフト記号表（勤務時間帯）'!$C$6:$S$35,17,FALSE))</f>
        <v/>
      </c>
      <c r="AL39" s="269" t="str">
        <f>IF(AL37="","",VLOOKUP(AL37,'参考様式１ シフト記号表（勤務時間帯）'!$C$6:$S$35,17,FALSE))</f>
        <v/>
      </c>
      <c r="AM39" s="281" t="str">
        <f>IF(AM37="","",VLOOKUP(AM37,'参考様式１ シフト記号表（勤務時間帯）'!$C$6:$S$35,17,FALSE))</f>
        <v/>
      </c>
      <c r="AN39" s="257" t="str">
        <f>IF(AN37="","",VLOOKUP(AN37,'参考様式１ シフト記号表（勤務時間帯）'!$C$6:$S$35,17,FALSE))</f>
        <v/>
      </c>
      <c r="AO39" s="269" t="str">
        <f>IF(AO37="","",VLOOKUP(AO37,'参考様式１ シフト記号表（勤務時間帯）'!$C$6:$S$35,17,FALSE))</f>
        <v/>
      </c>
      <c r="AP39" s="269" t="str">
        <f>IF(AP37="","",VLOOKUP(AP37,'参考様式１ シフト記号表（勤務時間帯）'!$C$6:$S$35,17,FALSE))</f>
        <v/>
      </c>
      <c r="AQ39" s="269" t="str">
        <f>IF(AQ37="","",VLOOKUP(AQ37,'参考様式１ シフト記号表（勤務時間帯）'!$C$6:$S$35,17,FALSE))</f>
        <v/>
      </c>
      <c r="AR39" s="269" t="str">
        <f>IF(AR37="","",VLOOKUP(AR37,'参考様式１ シフト記号表（勤務時間帯）'!$C$6:$S$35,17,FALSE))</f>
        <v/>
      </c>
      <c r="AS39" s="269" t="str">
        <f>IF(AS37="","",VLOOKUP(AS37,'参考様式１ シフト記号表（勤務時間帯）'!$C$6:$S$35,17,FALSE))</f>
        <v/>
      </c>
      <c r="AT39" s="281" t="str">
        <f>IF(AT37="","",VLOOKUP(AT37,'参考様式１ シフト記号表（勤務時間帯）'!$C$6:$S$35,17,FALSE))</f>
        <v/>
      </c>
      <c r="AU39" s="257" t="str">
        <f>IF(AU37="","",VLOOKUP(AU37,'参考様式１ シフト記号表（勤務時間帯）'!$C$6:$S$35,17,FALSE))</f>
        <v/>
      </c>
      <c r="AV39" s="269" t="str">
        <f>IF(AV37="","",VLOOKUP(AV37,'参考様式１ シフト記号表（勤務時間帯）'!$C$6:$S$35,17,FALSE))</f>
        <v/>
      </c>
      <c r="AW39" s="269" t="str">
        <f>IF(AW37="","",VLOOKUP(AW37,'参考様式１ シフト記号表（勤務時間帯）'!$C$6:$S$35,17,FALSE))</f>
        <v/>
      </c>
      <c r="AX39" s="328">
        <f>IF($BB$3="４週",SUM(S39:AT39),IF($BB$3="暦月",SUM(S39:AW39),""))</f>
        <v>0</v>
      </c>
      <c r="AY39" s="341"/>
      <c r="AZ39" s="353">
        <f>IF($BB$3="４週",AX39/4,IF($BB$3="暦月",'参考様式１（1枚版）'!AX39/('参考様式１（1枚版）'!$BB$8/7),""))</f>
        <v>0</v>
      </c>
      <c r="BA39" s="363"/>
      <c r="BB39" s="378"/>
      <c r="BC39" s="396"/>
      <c r="BD39" s="396"/>
      <c r="BE39" s="396"/>
      <c r="BF39" s="413"/>
    </row>
    <row r="40" spans="2:58" ht="20.25" customHeight="1">
      <c r="B40" s="101">
        <f>B37+1</f>
        <v>7</v>
      </c>
      <c r="C40" s="119"/>
      <c r="D40" s="137"/>
      <c r="E40" s="148"/>
      <c r="F40" s="156"/>
      <c r="G40" s="156"/>
      <c r="H40" s="180"/>
      <c r="I40" s="187"/>
      <c r="J40" s="187"/>
      <c r="K40" s="192"/>
      <c r="L40" s="199"/>
      <c r="M40" s="206"/>
      <c r="N40" s="206"/>
      <c r="O40" s="218"/>
      <c r="P40" s="227" t="s">
        <v>105</v>
      </c>
      <c r="Q40" s="236"/>
      <c r="R40" s="244"/>
      <c r="S40" s="255"/>
      <c r="T40" s="267"/>
      <c r="U40" s="267"/>
      <c r="V40" s="267"/>
      <c r="W40" s="267"/>
      <c r="X40" s="267"/>
      <c r="Y40" s="279"/>
      <c r="Z40" s="255"/>
      <c r="AA40" s="267"/>
      <c r="AB40" s="267"/>
      <c r="AC40" s="267"/>
      <c r="AD40" s="267"/>
      <c r="AE40" s="267"/>
      <c r="AF40" s="279"/>
      <c r="AG40" s="255"/>
      <c r="AH40" s="267"/>
      <c r="AI40" s="267"/>
      <c r="AJ40" s="267"/>
      <c r="AK40" s="267"/>
      <c r="AL40" s="267"/>
      <c r="AM40" s="279"/>
      <c r="AN40" s="255"/>
      <c r="AO40" s="267"/>
      <c r="AP40" s="267"/>
      <c r="AQ40" s="267"/>
      <c r="AR40" s="267"/>
      <c r="AS40" s="267"/>
      <c r="AT40" s="279"/>
      <c r="AU40" s="255"/>
      <c r="AV40" s="267"/>
      <c r="AW40" s="267"/>
      <c r="AX40" s="329"/>
      <c r="AY40" s="342"/>
      <c r="AZ40" s="354"/>
      <c r="BA40" s="364"/>
      <c r="BB40" s="379"/>
      <c r="BC40" s="397"/>
      <c r="BD40" s="397"/>
      <c r="BE40" s="397"/>
      <c r="BF40" s="414"/>
    </row>
    <row r="41" spans="2:58" ht="20.25" customHeight="1">
      <c r="B41" s="101"/>
      <c r="C41" s="120"/>
      <c r="D41" s="138"/>
      <c r="E41" s="149"/>
      <c r="F41" s="154"/>
      <c r="G41" s="167"/>
      <c r="H41" s="179"/>
      <c r="I41" s="187"/>
      <c r="J41" s="187"/>
      <c r="K41" s="192"/>
      <c r="L41" s="198"/>
      <c r="M41" s="205"/>
      <c r="N41" s="205"/>
      <c r="O41" s="217"/>
      <c r="P41" s="225" t="s">
        <v>40</v>
      </c>
      <c r="Q41" s="234"/>
      <c r="R41" s="242"/>
      <c r="S41" s="256" t="str">
        <f>IF(S40="","",VLOOKUP(S40,'参考様式１ シフト記号表（勤務時間帯）'!$C$6:$K$35,9,FALSE))</f>
        <v/>
      </c>
      <c r="T41" s="268" t="str">
        <f>IF(T40="","",VLOOKUP(T40,'参考様式１ シフト記号表（勤務時間帯）'!$C$6:$K$35,9,FALSE))</f>
        <v/>
      </c>
      <c r="U41" s="268" t="str">
        <f>IF(U40="","",VLOOKUP(U40,'参考様式１ シフト記号表（勤務時間帯）'!$C$6:$K$35,9,FALSE))</f>
        <v/>
      </c>
      <c r="V41" s="268" t="str">
        <f>IF(V40="","",VLOOKUP(V40,'参考様式１ シフト記号表（勤務時間帯）'!$C$6:$K$35,9,FALSE))</f>
        <v/>
      </c>
      <c r="W41" s="268" t="str">
        <f>IF(W40="","",VLOOKUP(W40,'参考様式１ シフト記号表（勤務時間帯）'!$C$6:$K$35,9,FALSE))</f>
        <v/>
      </c>
      <c r="X41" s="268" t="str">
        <f>IF(X40="","",VLOOKUP(X40,'参考様式１ シフト記号表（勤務時間帯）'!$C$6:$K$35,9,FALSE))</f>
        <v/>
      </c>
      <c r="Y41" s="280" t="str">
        <f>IF(Y40="","",VLOOKUP(Y40,'参考様式１ シフト記号表（勤務時間帯）'!$C$6:$K$35,9,FALSE))</f>
        <v/>
      </c>
      <c r="Z41" s="256" t="str">
        <f>IF(Z40="","",VLOOKUP(Z40,'参考様式１ シフト記号表（勤務時間帯）'!$C$6:$K$35,9,FALSE))</f>
        <v/>
      </c>
      <c r="AA41" s="268" t="str">
        <f>IF(AA40="","",VLOOKUP(AA40,'参考様式１ シフト記号表（勤務時間帯）'!$C$6:$K$35,9,FALSE))</f>
        <v/>
      </c>
      <c r="AB41" s="268" t="str">
        <f>IF(AB40="","",VLOOKUP(AB40,'参考様式１ シフト記号表（勤務時間帯）'!$C$6:$K$35,9,FALSE))</f>
        <v/>
      </c>
      <c r="AC41" s="268" t="str">
        <f>IF(AC40="","",VLOOKUP(AC40,'参考様式１ シフト記号表（勤務時間帯）'!$C$6:$K$35,9,FALSE))</f>
        <v/>
      </c>
      <c r="AD41" s="268" t="str">
        <f>IF(AD40="","",VLOOKUP(AD40,'参考様式１ シフト記号表（勤務時間帯）'!$C$6:$K$35,9,FALSE))</f>
        <v/>
      </c>
      <c r="AE41" s="268" t="str">
        <f>IF(AE40="","",VLOOKUP(AE40,'参考様式１ シフト記号表（勤務時間帯）'!$C$6:$K$35,9,FALSE))</f>
        <v/>
      </c>
      <c r="AF41" s="280" t="str">
        <f>IF(AF40="","",VLOOKUP(AF40,'参考様式１ シフト記号表（勤務時間帯）'!$C$6:$K$35,9,FALSE))</f>
        <v/>
      </c>
      <c r="AG41" s="256" t="str">
        <f>IF(AG40="","",VLOOKUP(AG40,'参考様式１ シフト記号表（勤務時間帯）'!$C$6:$K$35,9,FALSE))</f>
        <v/>
      </c>
      <c r="AH41" s="268" t="str">
        <f>IF(AH40="","",VLOOKUP(AH40,'参考様式１ シフト記号表（勤務時間帯）'!$C$6:$K$35,9,FALSE))</f>
        <v/>
      </c>
      <c r="AI41" s="268" t="str">
        <f>IF(AI40="","",VLOOKUP(AI40,'参考様式１ シフト記号表（勤務時間帯）'!$C$6:$K$35,9,FALSE))</f>
        <v/>
      </c>
      <c r="AJ41" s="268" t="str">
        <f>IF(AJ40="","",VLOOKUP(AJ40,'参考様式１ シフト記号表（勤務時間帯）'!$C$6:$K$35,9,FALSE))</f>
        <v/>
      </c>
      <c r="AK41" s="268" t="str">
        <f>IF(AK40="","",VLOOKUP(AK40,'参考様式１ シフト記号表（勤務時間帯）'!$C$6:$K$35,9,FALSE))</f>
        <v/>
      </c>
      <c r="AL41" s="268" t="str">
        <f>IF(AL40="","",VLOOKUP(AL40,'参考様式１ シフト記号表（勤務時間帯）'!$C$6:$K$35,9,FALSE))</f>
        <v/>
      </c>
      <c r="AM41" s="280" t="str">
        <f>IF(AM40="","",VLOOKUP(AM40,'参考様式１ シフト記号表（勤務時間帯）'!$C$6:$K$35,9,FALSE))</f>
        <v/>
      </c>
      <c r="AN41" s="256" t="str">
        <f>IF(AN40="","",VLOOKUP(AN40,'参考様式１ シフト記号表（勤務時間帯）'!$C$6:$K$35,9,FALSE))</f>
        <v/>
      </c>
      <c r="AO41" s="268" t="str">
        <f>IF(AO40="","",VLOOKUP(AO40,'参考様式１ シフト記号表（勤務時間帯）'!$C$6:$K$35,9,FALSE))</f>
        <v/>
      </c>
      <c r="AP41" s="268" t="str">
        <f>IF(AP40="","",VLOOKUP(AP40,'参考様式１ シフト記号表（勤務時間帯）'!$C$6:$K$35,9,FALSE))</f>
        <v/>
      </c>
      <c r="AQ41" s="268" t="str">
        <f>IF(AQ40="","",VLOOKUP(AQ40,'参考様式１ シフト記号表（勤務時間帯）'!$C$6:$K$35,9,FALSE))</f>
        <v/>
      </c>
      <c r="AR41" s="268" t="str">
        <f>IF(AR40="","",VLOOKUP(AR40,'参考様式１ シフト記号表（勤務時間帯）'!$C$6:$K$35,9,FALSE))</f>
        <v/>
      </c>
      <c r="AS41" s="268" t="str">
        <f>IF(AS40="","",VLOOKUP(AS40,'参考様式１ シフト記号表（勤務時間帯）'!$C$6:$K$35,9,FALSE))</f>
        <v/>
      </c>
      <c r="AT41" s="280" t="str">
        <f>IF(AT40="","",VLOOKUP(AT40,'参考様式１ シフト記号表（勤務時間帯）'!$C$6:$K$35,9,FALSE))</f>
        <v/>
      </c>
      <c r="AU41" s="256" t="str">
        <f>IF(AU40="","",VLOOKUP(AU40,'参考様式１ シフト記号表（勤務時間帯）'!$C$6:$K$35,9,FALSE))</f>
        <v/>
      </c>
      <c r="AV41" s="268" t="str">
        <f>IF(AV40="","",VLOOKUP(AV40,'参考様式１ シフト記号表（勤務時間帯）'!$C$6:$K$35,9,FALSE))</f>
        <v/>
      </c>
      <c r="AW41" s="268" t="str">
        <f>IF(AW40="","",VLOOKUP(AW40,'参考様式１ シフト記号表（勤務時間帯）'!$C$6:$K$35,9,FALSE))</f>
        <v/>
      </c>
      <c r="AX41" s="327">
        <f>IF($BB$3="４週",SUM(S41:AT41),IF($BB$3="暦月",SUM(S41:AW41),""))</f>
        <v>0</v>
      </c>
      <c r="AY41" s="340"/>
      <c r="AZ41" s="352">
        <f>IF($BB$3="４週",AX41/4,IF($BB$3="暦月",'参考様式１（1枚版）'!AX41/('参考様式１（1枚版）'!$BB$8/7),""))</f>
        <v>0</v>
      </c>
      <c r="BA41" s="362"/>
      <c r="BB41" s="377"/>
      <c r="BC41" s="395"/>
      <c r="BD41" s="395"/>
      <c r="BE41" s="395"/>
      <c r="BF41" s="412"/>
    </row>
    <row r="42" spans="2:58" ht="20.25" customHeight="1">
      <c r="B42" s="101"/>
      <c r="C42" s="121"/>
      <c r="D42" s="139"/>
      <c r="E42" s="150"/>
      <c r="F42" s="154">
        <f>C40</f>
        <v>0</v>
      </c>
      <c r="G42" s="168"/>
      <c r="H42" s="179"/>
      <c r="I42" s="187"/>
      <c r="J42" s="187"/>
      <c r="K42" s="192"/>
      <c r="L42" s="200"/>
      <c r="M42" s="207"/>
      <c r="N42" s="207"/>
      <c r="O42" s="219"/>
      <c r="P42" s="226" t="s">
        <v>107</v>
      </c>
      <c r="Q42" s="235"/>
      <c r="R42" s="243"/>
      <c r="S42" s="257" t="str">
        <f>IF(S40="","",VLOOKUP(S40,'参考様式１ シフト記号表（勤務時間帯）'!$C$6:$S$35,17,FALSE))</f>
        <v/>
      </c>
      <c r="T42" s="269" t="str">
        <f>IF(T40="","",VLOOKUP(T40,'参考様式１ シフト記号表（勤務時間帯）'!$C$6:$S$35,17,FALSE))</f>
        <v/>
      </c>
      <c r="U42" s="269" t="str">
        <f>IF(U40="","",VLOOKUP(U40,'参考様式１ シフト記号表（勤務時間帯）'!$C$6:$S$35,17,FALSE))</f>
        <v/>
      </c>
      <c r="V42" s="269" t="str">
        <f>IF(V40="","",VLOOKUP(V40,'参考様式１ シフト記号表（勤務時間帯）'!$C$6:$S$35,17,FALSE))</f>
        <v/>
      </c>
      <c r="W42" s="269" t="str">
        <f>IF(W40="","",VLOOKUP(W40,'参考様式１ シフト記号表（勤務時間帯）'!$C$6:$S$35,17,FALSE))</f>
        <v/>
      </c>
      <c r="X42" s="269" t="str">
        <f>IF(X40="","",VLOOKUP(X40,'参考様式１ シフト記号表（勤務時間帯）'!$C$6:$S$35,17,FALSE))</f>
        <v/>
      </c>
      <c r="Y42" s="281" t="str">
        <f>IF(Y40="","",VLOOKUP(Y40,'参考様式１ シフト記号表（勤務時間帯）'!$C$6:$S$35,17,FALSE))</f>
        <v/>
      </c>
      <c r="Z42" s="257" t="str">
        <f>IF(Z40="","",VLOOKUP(Z40,'参考様式１ シフト記号表（勤務時間帯）'!$C$6:$S$35,17,FALSE))</f>
        <v/>
      </c>
      <c r="AA42" s="269" t="str">
        <f>IF(AA40="","",VLOOKUP(AA40,'参考様式１ シフト記号表（勤務時間帯）'!$C$6:$S$35,17,FALSE))</f>
        <v/>
      </c>
      <c r="AB42" s="269" t="str">
        <f>IF(AB40="","",VLOOKUP(AB40,'参考様式１ シフト記号表（勤務時間帯）'!$C$6:$S$35,17,FALSE))</f>
        <v/>
      </c>
      <c r="AC42" s="269" t="str">
        <f>IF(AC40="","",VLOOKUP(AC40,'参考様式１ シフト記号表（勤務時間帯）'!$C$6:$S$35,17,FALSE))</f>
        <v/>
      </c>
      <c r="AD42" s="269" t="str">
        <f>IF(AD40="","",VLOOKUP(AD40,'参考様式１ シフト記号表（勤務時間帯）'!$C$6:$S$35,17,FALSE))</f>
        <v/>
      </c>
      <c r="AE42" s="269" t="str">
        <f>IF(AE40="","",VLOOKUP(AE40,'参考様式１ シフト記号表（勤務時間帯）'!$C$6:$S$35,17,FALSE))</f>
        <v/>
      </c>
      <c r="AF42" s="281" t="str">
        <f>IF(AF40="","",VLOOKUP(AF40,'参考様式１ シフト記号表（勤務時間帯）'!$C$6:$S$35,17,FALSE))</f>
        <v/>
      </c>
      <c r="AG42" s="257" t="str">
        <f>IF(AG40="","",VLOOKUP(AG40,'参考様式１ シフト記号表（勤務時間帯）'!$C$6:$S$35,17,FALSE))</f>
        <v/>
      </c>
      <c r="AH42" s="269" t="str">
        <f>IF(AH40="","",VLOOKUP(AH40,'参考様式１ シフト記号表（勤務時間帯）'!$C$6:$S$35,17,FALSE))</f>
        <v/>
      </c>
      <c r="AI42" s="269" t="str">
        <f>IF(AI40="","",VLOOKUP(AI40,'参考様式１ シフト記号表（勤務時間帯）'!$C$6:$S$35,17,FALSE))</f>
        <v/>
      </c>
      <c r="AJ42" s="269" t="str">
        <f>IF(AJ40="","",VLOOKUP(AJ40,'参考様式１ シフト記号表（勤務時間帯）'!$C$6:$S$35,17,FALSE))</f>
        <v/>
      </c>
      <c r="AK42" s="269" t="str">
        <f>IF(AK40="","",VLOOKUP(AK40,'参考様式１ シフト記号表（勤務時間帯）'!$C$6:$S$35,17,FALSE))</f>
        <v/>
      </c>
      <c r="AL42" s="269" t="str">
        <f>IF(AL40="","",VLOOKUP(AL40,'参考様式１ シフト記号表（勤務時間帯）'!$C$6:$S$35,17,FALSE))</f>
        <v/>
      </c>
      <c r="AM42" s="281" t="str">
        <f>IF(AM40="","",VLOOKUP(AM40,'参考様式１ シフト記号表（勤務時間帯）'!$C$6:$S$35,17,FALSE))</f>
        <v/>
      </c>
      <c r="AN42" s="257" t="str">
        <f>IF(AN40="","",VLOOKUP(AN40,'参考様式１ シフト記号表（勤務時間帯）'!$C$6:$S$35,17,FALSE))</f>
        <v/>
      </c>
      <c r="AO42" s="269" t="str">
        <f>IF(AO40="","",VLOOKUP(AO40,'参考様式１ シフト記号表（勤務時間帯）'!$C$6:$S$35,17,FALSE))</f>
        <v/>
      </c>
      <c r="AP42" s="269" t="str">
        <f>IF(AP40="","",VLOOKUP(AP40,'参考様式１ シフト記号表（勤務時間帯）'!$C$6:$S$35,17,FALSE))</f>
        <v/>
      </c>
      <c r="AQ42" s="269" t="str">
        <f>IF(AQ40="","",VLOOKUP(AQ40,'参考様式１ シフト記号表（勤務時間帯）'!$C$6:$S$35,17,FALSE))</f>
        <v/>
      </c>
      <c r="AR42" s="269" t="str">
        <f>IF(AR40="","",VLOOKUP(AR40,'参考様式１ シフト記号表（勤務時間帯）'!$C$6:$S$35,17,FALSE))</f>
        <v/>
      </c>
      <c r="AS42" s="269" t="str">
        <f>IF(AS40="","",VLOOKUP(AS40,'参考様式１ シフト記号表（勤務時間帯）'!$C$6:$S$35,17,FALSE))</f>
        <v/>
      </c>
      <c r="AT42" s="281" t="str">
        <f>IF(AT40="","",VLOOKUP(AT40,'参考様式１ シフト記号表（勤務時間帯）'!$C$6:$S$35,17,FALSE))</f>
        <v/>
      </c>
      <c r="AU42" s="257" t="str">
        <f>IF(AU40="","",VLOOKUP(AU40,'参考様式１ シフト記号表（勤務時間帯）'!$C$6:$S$35,17,FALSE))</f>
        <v/>
      </c>
      <c r="AV42" s="269" t="str">
        <f>IF(AV40="","",VLOOKUP(AV40,'参考様式１ シフト記号表（勤務時間帯）'!$C$6:$S$35,17,FALSE))</f>
        <v/>
      </c>
      <c r="AW42" s="269" t="str">
        <f>IF(AW40="","",VLOOKUP(AW40,'参考様式１ シフト記号表（勤務時間帯）'!$C$6:$S$35,17,FALSE))</f>
        <v/>
      </c>
      <c r="AX42" s="328">
        <f>IF($BB$3="４週",SUM(S42:AT42),IF($BB$3="暦月",SUM(S42:AW42),""))</f>
        <v>0</v>
      </c>
      <c r="AY42" s="341"/>
      <c r="AZ42" s="353">
        <f>IF($BB$3="４週",AX42/4,IF($BB$3="暦月",'参考様式１（1枚版）'!AX42/('参考様式１（1枚版）'!$BB$8/7),""))</f>
        <v>0</v>
      </c>
      <c r="BA42" s="363"/>
      <c r="BB42" s="378"/>
      <c r="BC42" s="396"/>
      <c r="BD42" s="396"/>
      <c r="BE42" s="396"/>
      <c r="BF42" s="413"/>
    </row>
    <row r="43" spans="2:58" ht="20.25" customHeight="1">
      <c r="B43" s="101">
        <f>B40+1</f>
        <v>8</v>
      </c>
      <c r="C43" s="119"/>
      <c r="D43" s="137"/>
      <c r="E43" s="148"/>
      <c r="F43" s="156"/>
      <c r="G43" s="156"/>
      <c r="H43" s="180"/>
      <c r="I43" s="187"/>
      <c r="J43" s="187"/>
      <c r="K43" s="192"/>
      <c r="L43" s="199"/>
      <c r="M43" s="206"/>
      <c r="N43" s="206"/>
      <c r="O43" s="218"/>
      <c r="P43" s="227" t="s">
        <v>105</v>
      </c>
      <c r="Q43" s="236"/>
      <c r="R43" s="244"/>
      <c r="S43" s="255"/>
      <c r="T43" s="267"/>
      <c r="U43" s="267"/>
      <c r="V43" s="267"/>
      <c r="W43" s="267"/>
      <c r="X43" s="267"/>
      <c r="Y43" s="279"/>
      <c r="Z43" s="255"/>
      <c r="AA43" s="267"/>
      <c r="AB43" s="267"/>
      <c r="AC43" s="267"/>
      <c r="AD43" s="267"/>
      <c r="AE43" s="267"/>
      <c r="AF43" s="279"/>
      <c r="AG43" s="255"/>
      <c r="AH43" s="267"/>
      <c r="AI43" s="267"/>
      <c r="AJ43" s="267"/>
      <c r="AK43" s="267"/>
      <c r="AL43" s="267"/>
      <c r="AM43" s="279"/>
      <c r="AN43" s="255"/>
      <c r="AO43" s="267"/>
      <c r="AP43" s="267"/>
      <c r="AQ43" s="267"/>
      <c r="AR43" s="267"/>
      <c r="AS43" s="267"/>
      <c r="AT43" s="279"/>
      <c r="AU43" s="255"/>
      <c r="AV43" s="267"/>
      <c r="AW43" s="267"/>
      <c r="AX43" s="329"/>
      <c r="AY43" s="342"/>
      <c r="AZ43" s="354"/>
      <c r="BA43" s="364"/>
      <c r="BB43" s="379"/>
      <c r="BC43" s="397"/>
      <c r="BD43" s="397"/>
      <c r="BE43" s="397"/>
      <c r="BF43" s="414"/>
    </row>
    <row r="44" spans="2:58" ht="20.25" customHeight="1">
      <c r="B44" s="101"/>
      <c r="C44" s="120"/>
      <c r="D44" s="138"/>
      <c r="E44" s="149"/>
      <c r="F44" s="154"/>
      <c r="G44" s="167"/>
      <c r="H44" s="179"/>
      <c r="I44" s="187"/>
      <c r="J44" s="187"/>
      <c r="K44" s="192"/>
      <c r="L44" s="198"/>
      <c r="M44" s="205"/>
      <c r="N44" s="205"/>
      <c r="O44" s="217"/>
      <c r="P44" s="225" t="s">
        <v>40</v>
      </c>
      <c r="Q44" s="234"/>
      <c r="R44" s="242"/>
      <c r="S44" s="256" t="str">
        <f>IF(S43="","",VLOOKUP(S43,'参考様式１ シフト記号表（勤務時間帯）'!$C$6:$K$35,9,FALSE))</f>
        <v/>
      </c>
      <c r="T44" s="268" t="str">
        <f>IF(T43="","",VLOOKUP(T43,'参考様式１ シフト記号表（勤務時間帯）'!$C$6:$K$35,9,FALSE))</f>
        <v/>
      </c>
      <c r="U44" s="268" t="str">
        <f>IF(U43="","",VLOOKUP(U43,'参考様式１ シフト記号表（勤務時間帯）'!$C$6:$K$35,9,FALSE))</f>
        <v/>
      </c>
      <c r="V44" s="268" t="str">
        <f>IF(V43="","",VLOOKUP(V43,'参考様式１ シフト記号表（勤務時間帯）'!$C$6:$K$35,9,FALSE))</f>
        <v/>
      </c>
      <c r="W44" s="268" t="str">
        <f>IF(W43="","",VLOOKUP(W43,'参考様式１ シフト記号表（勤務時間帯）'!$C$6:$K$35,9,FALSE))</f>
        <v/>
      </c>
      <c r="X44" s="268" t="str">
        <f>IF(X43="","",VLOOKUP(X43,'参考様式１ シフト記号表（勤務時間帯）'!$C$6:$K$35,9,FALSE))</f>
        <v/>
      </c>
      <c r="Y44" s="280" t="str">
        <f>IF(Y43="","",VLOOKUP(Y43,'参考様式１ シフト記号表（勤務時間帯）'!$C$6:$K$35,9,FALSE))</f>
        <v/>
      </c>
      <c r="Z44" s="256" t="str">
        <f>IF(Z43="","",VLOOKUP(Z43,'参考様式１ シフト記号表（勤務時間帯）'!$C$6:$K$35,9,FALSE))</f>
        <v/>
      </c>
      <c r="AA44" s="268" t="str">
        <f>IF(AA43="","",VLOOKUP(AA43,'参考様式１ シフト記号表（勤務時間帯）'!$C$6:$K$35,9,FALSE))</f>
        <v/>
      </c>
      <c r="AB44" s="268" t="str">
        <f>IF(AB43="","",VLOOKUP(AB43,'参考様式１ シフト記号表（勤務時間帯）'!$C$6:$K$35,9,FALSE))</f>
        <v/>
      </c>
      <c r="AC44" s="268" t="str">
        <f>IF(AC43="","",VLOOKUP(AC43,'参考様式１ シフト記号表（勤務時間帯）'!$C$6:$K$35,9,FALSE))</f>
        <v/>
      </c>
      <c r="AD44" s="268" t="str">
        <f>IF(AD43="","",VLOOKUP(AD43,'参考様式１ シフト記号表（勤務時間帯）'!$C$6:$K$35,9,FALSE))</f>
        <v/>
      </c>
      <c r="AE44" s="268" t="str">
        <f>IF(AE43="","",VLOOKUP(AE43,'参考様式１ シフト記号表（勤務時間帯）'!$C$6:$K$35,9,FALSE))</f>
        <v/>
      </c>
      <c r="AF44" s="280" t="str">
        <f>IF(AF43="","",VLOOKUP(AF43,'参考様式１ シフト記号表（勤務時間帯）'!$C$6:$K$35,9,FALSE))</f>
        <v/>
      </c>
      <c r="AG44" s="256" t="str">
        <f>IF(AG43="","",VLOOKUP(AG43,'参考様式１ シフト記号表（勤務時間帯）'!$C$6:$K$35,9,FALSE))</f>
        <v/>
      </c>
      <c r="AH44" s="268" t="str">
        <f>IF(AH43="","",VLOOKUP(AH43,'参考様式１ シフト記号表（勤務時間帯）'!$C$6:$K$35,9,FALSE))</f>
        <v/>
      </c>
      <c r="AI44" s="268" t="str">
        <f>IF(AI43="","",VLOOKUP(AI43,'参考様式１ シフト記号表（勤務時間帯）'!$C$6:$K$35,9,FALSE))</f>
        <v/>
      </c>
      <c r="AJ44" s="268" t="str">
        <f>IF(AJ43="","",VLOOKUP(AJ43,'参考様式１ シフト記号表（勤務時間帯）'!$C$6:$K$35,9,FALSE))</f>
        <v/>
      </c>
      <c r="AK44" s="268" t="str">
        <f>IF(AK43="","",VLOOKUP(AK43,'参考様式１ シフト記号表（勤務時間帯）'!$C$6:$K$35,9,FALSE))</f>
        <v/>
      </c>
      <c r="AL44" s="268" t="str">
        <f>IF(AL43="","",VLOOKUP(AL43,'参考様式１ シフト記号表（勤務時間帯）'!$C$6:$K$35,9,FALSE))</f>
        <v/>
      </c>
      <c r="AM44" s="280" t="str">
        <f>IF(AM43="","",VLOOKUP(AM43,'参考様式１ シフト記号表（勤務時間帯）'!$C$6:$K$35,9,FALSE))</f>
        <v/>
      </c>
      <c r="AN44" s="256" t="str">
        <f>IF(AN43="","",VLOOKUP(AN43,'参考様式１ シフト記号表（勤務時間帯）'!$C$6:$K$35,9,FALSE))</f>
        <v/>
      </c>
      <c r="AO44" s="268" t="str">
        <f>IF(AO43="","",VLOOKUP(AO43,'参考様式１ シフト記号表（勤務時間帯）'!$C$6:$K$35,9,FALSE))</f>
        <v/>
      </c>
      <c r="AP44" s="268" t="str">
        <f>IF(AP43="","",VLOOKUP(AP43,'参考様式１ シフト記号表（勤務時間帯）'!$C$6:$K$35,9,FALSE))</f>
        <v/>
      </c>
      <c r="AQ44" s="268" t="str">
        <f>IF(AQ43="","",VLOOKUP(AQ43,'参考様式１ シフト記号表（勤務時間帯）'!$C$6:$K$35,9,FALSE))</f>
        <v/>
      </c>
      <c r="AR44" s="268" t="str">
        <f>IF(AR43="","",VLOOKUP(AR43,'参考様式１ シフト記号表（勤務時間帯）'!$C$6:$K$35,9,FALSE))</f>
        <v/>
      </c>
      <c r="AS44" s="268" t="str">
        <f>IF(AS43="","",VLOOKUP(AS43,'参考様式１ シフト記号表（勤務時間帯）'!$C$6:$K$35,9,FALSE))</f>
        <v/>
      </c>
      <c r="AT44" s="280" t="str">
        <f>IF(AT43="","",VLOOKUP(AT43,'参考様式１ シフト記号表（勤務時間帯）'!$C$6:$K$35,9,FALSE))</f>
        <v/>
      </c>
      <c r="AU44" s="256" t="str">
        <f>IF(AU43="","",VLOOKUP(AU43,'参考様式１ シフト記号表（勤務時間帯）'!$C$6:$K$35,9,FALSE))</f>
        <v/>
      </c>
      <c r="AV44" s="268" t="str">
        <f>IF(AV43="","",VLOOKUP(AV43,'参考様式１ シフト記号表（勤務時間帯）'!$C$6:$K$35,9,FALSE))</f>
        <v/>
      </c>
      <c r="AW44" s="268" t="str">
        <f>IF(AW43="","",VLOOKUP(AW43,'参考様式１ シフト記号表（勤務時間帯）'!$C$6:$K$35,9,FALSE))</f>
        <v/>
      </c>
      <c r="AX44" s="327">
        <f>IF($BB$3="４週",SUM(S44:AT44),IF($BB$3="暦月",SUM(S44:AW44),""))</f>
        <v>0</v>
      </c>
      <c r="AY44" s="340"/>
      <c r="AZ44" s="352">
        <f>IF($BB$3="４週",AX44/4,IF($BB$3="暦月",'参考様式１（1枚版）'!AX44/('参考様式１（1枚版）'!$BB$8/7),""))</f>
        <v>0</v>
      </c>
      <c r="BA44" s="362"/>
      <c r="BB44" s="377"/>
      <c r="BC44" s="395"/>
      <c r="BD44" s="395"/>
      <c r="BE44" s="395"/>
      <c r="BF44" s="412"/>
    </row>
    <row r="45" spans="2:58" ht="20.25" customHeight="1">
      <c r="B45" s="101"/>
      <c r="C45" s="121"/>
      <c r="D45" s="139"/>
      <c r="E45" s="150"/>
      <c r="F45" s="154">
        <f>C43</f>
        <v>0</v>
      </c>
      <c r="G45" s="168"/>
      <c r="H45" s="179"/>
      <c r="I45" s="187"/>
      <c r="J45" s="187"/>
      <c r="K45" s="192"/>
      <c r="L45" s="200"/>
      <c r="M45" s="207"/>
      <c r="N45" s="207"/>
      <c r="O45" s="219"/>
      <c r="P45" s="226" t="s">
        <v>107</v>
      </c>
      <c r="Q45" s="235"/>
      <c r="R45" s="243"/>
      <c r="S45" s="257" t="str">
        <f>IF(S43="","",VLOOKUP(S43,'参考様式１ シフト記号表（勤務時間帯）'!$C$6:$S$35,17,FALSE))</f>
        <v/>
      </c>
      <c r="T45" s="269" t="str">
        <f>IF(T43="","",VLOOKUP(T43,'参考様式１ シフト記号表（勤務時間帯）'!$C$6:$S$35,17,FALSE))</f>
        <v/>
      </c>
      <c r="U45" s="269" t="str">
        <f>IF(U43="","",VLOOKUP(U43,'参考様式１ シフト記号表（勤務時間帯）'!$C$6:$S$35,17,FALSE))</f>
        <v/>
      </c>
      <c r="V45" s="269" t="str">
        <f>IF(V43="","",VLOOKUP(V43,'参考様式１ シフト記号表（勤務時間帯）'!$C$6:$S$35,17,FALSE))</f>
        <v/>
      </c>
      <c r="W45" s="269" t="str">
        <f>IF(W43="","",VLOOKUP(W43,'参考様式１ シフト記号表（勤務時間帯）'!$C$6:$S$35,17,FALSE))</f>
        <v/>
      </c>
      <c r="X45" s="269" t="str">
        <f>IF(X43="","",VLOOKUP(X43,'参考様式１ シフト記号表（勤務時間帯）'!$C$6:$S$35,17,FALSE))</f>
        <v/>
      </c>
      <c r="Y45" s="281" t="str">
        <f>IF(Y43="","",VLOOKUP(Y43,'参考様式１ シフト記号表（勤務時間帯）'!$C$6:$S$35,17,FALSE))</f>
        <v/>
      </c>
      <c r="Z45" s="257" t="str">
        <f>IF(Z43="","",VLOOKUP(Z43,'参考様式１ シフト記号表（勤務時間帯）'!$C$6:$S$35,17,FALSE))</f>
        <v/>
      </c>
      <c r="AA45" s="269" t="str">
        <f>IF(AA43="","",VLOOKUP(AA43,'参考様式１ シフト記号表（勤務時間帯）'!$C$6:$S$35,17,FALSE))</f>
        <v/>
      </c>
      <c r="AB45" s="269" t="str">
        <f>IF(AB43="","",VLOOKUP(AB43,'参考様式１ シフト記号表（勤務時間帯）'!$C$6:$S$35,17,FALSE))</f>
        <v/>
      </c>
      <c r="AC45" s="269" t="str">
        <f>IF(AC43="","",VLOOKUP(AC43,'参考様式１ シフト記号表（勤務時間帯）'!$C$6:$S$35,17,FALSE))</f>
        <v/>
      </c>
      <c r="AD45" s="269" t="str">
        <f>IF(AD43="","",VLOOKUP(AD43,'参考様式１ シフト記号表（勤務時間帯）'!$C$6:$S$35,17,FALSE))</f>
        <v/>
      </c>
      <c r="AE45" s="269" t="str">
        <f>IF(AE43="","",VLOOKUP(AE43,'参考様式１ シフト記号表（勤務時間帯）'!$C$6:$S$35,17,FALSE))</f>
        <v/>
      </c>
      <c r="AF45" s="281" t="str">
        <f>IF(AF43="","",VLOOKUP(AF43,'参考様式１ シフト記号表（勤務時間帯）'!$C$6:$S$35,17,FALSE))</f>
        <v/>
      </c>
      <c r="AG45" s="257" t="str">
        <f>IF(AG43="","",VLOOKUP(AG43,'参考様式１ シフト記号表（勤務時間帯）'!$C$6:$S$35,17,FALSE))</f>
        <v/>
      </c>
      <c r="AH45" s="269" t="str">
        <f>IF(AH43="","",VLOOKUP(AH43,'参考様式１ シフト記号表（勤務時間帯）'!$C$6:$S$35,17,FALSE))</f>
        <v/>
      </c>
      <c r="AI45" s="269" t="str">
        <f>IF(AI43="","",VLOOKUP(AI43,'参考様式１ シフト記号表（勤務時間帯）'!$C$6:$S$35,17,FALSE))</f>
        <v/>
      </c>
      <c r="AJ45" s="269" t="str">
        <f>IF(AJ43="","",VLOOKUP(AJ43,'参考様式１ シフト記号表（勤務時間帯）'!$C$6:$S$35,17,FALSE))</f>
        <v/>
      </c>
      <c r="AK45" s="269" t="str">
        <f>IF(AK43="","",VLOOKUP(AK43,'参考様式１ シフト記号表（勤務時間帯）'!$C$6:$S$35,17,FALSE))</f>
        <v/>
      </c>
      <c r="AL45" s="269" t="str">
        <f>IF(AL43="","",VLOOKUP(AL43,'参考様式１ シフト記号表（勤務時間帯）'!$C$6:$S$35,17,FALSE))</f>
        <v/>
      </c>
      <c r="AM45" s="281" t="str">
        <f>IF(AM43="","",VLOOKUP(AM43,'参考様式１ シフト記号表（勤務時間帯）'!$C$6:$S$35,17,FALSE))</f>
        <v/>
      </c>
      <c r="AN45" s="257" t="str">
        <f>IF(AN43="","",VLOOKUP(AN43,'参考様式１ シフト記号表（勤務時間帯）'!$C$6:$S$35,17,FALSE))</f>
        <v/>
      </c>
      <c r="AO45" s="269" t="str">
        <f>IF(AO43="","",VLOOKUP(AO43,'参考様式１ シフト記号表（勤務時間帯）'!$C$6:$S$35,17,FALSE))</f>
        <v/>
      </c>
      <c r="AP45" s="269" t="str">
        <f>IF(AP43="","",VLOOKUP(AP43,'参考様式１ シフト記号表（勤務時間帯）'!$C$6:$S$35,17,FALSE))</f>
        <v/>
      </c>
      <c r="AQ45" s="269" t="str">
        <f>IF(AQ43="","",VLOOKUP(AQ43,'参考様式１ シフト記号表（勤務時間帯）'!$C$6:$S$35,17,FALSE))</f>
        <v/>
      </c>
      <c r="AR45" s="269" t="str">
        <f>IF(AR43="","",VLOOKUP(AR43,'参考様式１ シフト記号表（勤務時間帯）'!$C$6:$S$35,17,FALSE))</f>
        <v/>
      </c>
      <c r="AS45" s="269" t="str">
        <f>IF(AS43="","",VLOOKUP(AS43,'参考様式１ シフト記号表（勤務時間帯）'!$C$6:$S$35,17,FALSE))</f>
        <v/>
      </c>
      <c r="AT45" s="281" t="str">
        <f>IF(AT43="","",VLOOKUP(AT43,'参考様式１ シフト記号表（勤務時間帯）'!$C$6:$S$35,17,FALSE))</f>
        <v/>
      </c>
      <c r="AU45" s="257" t="str">
        <f>IF(AU43="","",VLOOKUP(AU43,'参考様式１ シフト記号表（勤務時間帯）'!$C$6:$S$35,17,FALSE))</f>
        <v/>
      </c>
      <c r="AV45" s="269" t="str">
        <f>IF(AV43="","",VLOOKUP(AV43,'参考様式１ シフト記号表（勤務時間帯）'!$C$6:$S$35,17,FALSE))</f>
        <v/>
      </c>
      <c r="AW45" s="269" t="str">
        <f>IF(AW43="","",VLOOKUP(AW43,'参考様式１ シフト記号表（勤務時間帯）'!$C$6:$S$35,17,FALSE))</f>
        <v/>
      </c>
      <c r="AX45" s="328">
        <f>IF($BB$3="４週",SUM(S45:AT45),IF($BB$3="暦月",SUM(S45:AW45),""))</f>
        <v>0</v>
      </c>
      <c r="AY45" s="341"/>
      <c r="AZ45" s="353">
        <f>IF($BB$3="４週",AX45/4,IF($BB$3="暦月",'参考様式１（1枚版）'!AX45/('参考様式１（1枚版）'!$BB$8/7),""))</f>
        <v>0</v>
      </c>
      <c r="BA45" s="363"/>
      <c r="BB45" s="378"/>
      <c r="BC45" s="396"/>
      <c r="BD45" s="396"/>
      <c r="BE45" s="396"/>
      <c r="BF45" s="413"/>
    </row>
    <row r="46" spans="2:58" ht="20.25" customHeight="1">
      <c r="B46" s="101">
        <f>B43+1</f>
        <v>9</v>
      </c>
      <c r="C46" s="119"/>
      <c r="D46" s="137"/>
      <c r="E46" s="148"/>
      <c r="F46" s="156"/>
      <c r="G46" s="156"/>
      <c r="H46" s="180"/>
      <c r="I46" s="187"/>
      <c r="J46" s="187"/>
      <c r="K46" s="192"/>
      <c r="L46" s="199"/>
      <c r="M46" s="206"/>
      <c r="N46" s="206"/>
      <c r="O46" s="218"/>
      <c r="P46" s="227" t="s">
        <v>105</v>
      </c>
      <c r="Q46" s="236"/>
      <c r="R46" s="244"/>
      <c r="S46" s="255"/>
      <c r="T46" s="267"/>
      <c r="U46" s="267"/>
      <c r="V46" s="267"/>
      <c r="W46" s="267"/>
      <c r="X46" s="267"/>
      <c r="Y46" s="279"/>
      <c r="Z46" s="255"/>
      <c r="AA46" s="267"/>
      <c r="AB46" s="267"/>
      <c r="AC46" s="267"/>
      <c r="AD46" s="267"/>
      <c r="AE46" s="267"/>
      <c r="AF46" s="279"/>
      <c r="AG46" s="255"/>
      <c r="AH46" s="267"/>
      <c r="AI46" s="267"/>
      <c r="AJ46" s="267"/>
      <c r="AK46" s="267"/>
      <c r="AL46" s="267"/>
      <c r="AM46" s="279"/>
      <c r="AN46" s="255"/>
      <c r="AO46" s="267"/>
      <c r="AP46" s="267"/>
      <c r="AQ46" s="267"/>
      <c r="AR46" s="267"/>
      <c r="AS46" s="267"/>
      <c r="AT46" s="279"/>
      <c r="AU46" s="255"/>
      <c r="AV46" s="267"/>
      <c r="AW46" s="267"/>
      <c r="AX46" s="329"/>
      <c r="AY46" s="342"/>
      <c r="AZ46" s="354"/>
      <c r="BA46" s="364"/>
      <c r="BB46" s="379"/>
      <c r="BC46" s="397"/>
      <c r="BD46" s="397"/>
      <c r="BE46" s="397"/>
      <c r="BF46" s="414"/>
    </row>
    <row r="47" spans="2:58" ht="20.25" customHeight="1">
      <c r="B47" s="101"/>
      <c r="C47" s="120"/>
      <c r="D47" s="138"/>
      <c r="E47" s="149"/>
      <c r="F47" s="154"/>
      <c r="G47" s="167"/>
      <c r="H47" s="179"/>
      <c r="I47" s="187"/>
      <c r="J47" s="187"/>
      <c r="K47" s="192"/>
      <c r="L47" s="198"/>
      <c r="M47" s="205"/>
      <c r="N47" s="205"/>
      <c r="O47" s="217"/>
      <c r="P47" s="225" t="s">
        <v>40</v>
      </c>
      <c r="Q47" s="234"/>
      <c r="R47" s="242"/>
      <c r="S47" s="256" t="str">
        <f>IF(S46="","",VLOOKUP(S46,'参考様式１ シフト記号表（勤務時間帯）'!$C$6:$K$35,9,FALSE))</f>
        <v/>
      </c>
      <c r="T47" s="268" t="str">
        <f>IF(T46="","",VLOOKUP(T46,'参考様式１ シフト記号表（勤務時間帯）'!$C$6:$K$35,9,FALSE))</f>
        <v/>
      </c>
      <c r="U47" s="268" t="str">
        <f>IF(U46="","",VLOOKUP(U46,'参考様式１ シフト記号表（勤務時間帯）'!$C$6:$K$35,9,FALSE))</f>
        <v/>
      </c>
      <c r="V47" s="268" t="str">
        <f>IF(V46="","",VLOOKUP(V46,'参考様式１ シフト記号表（勤務時間帯）'!$C$6:$K$35,9,FALSE))</f>
        <v/>
      </c>
      <c r="W47" s="268" t="str">
        <f>IF(W46="","",VLOOKUP(W46,'参考様式１ シフト記号表（勤務時間帯）'!$C$6:$K$35,9,FALSE))</f>
        <v/>
      </c>
      <c r="X47" s="268" t="str">
        <f>IF(X46="","",VLOOKUP(X46,'参考様式１ シフト記号表（勤務時間帯）'!$C$6:$K$35,9,FALSE))</f>
        <v/>
      </c>
      <c r="Y47" s="280" t="str">
        <f>IF(Y46="","",VLOOKUP(Y46,'参考様式１ シフト記号表（勤務時間帯）'!$C$6:$K$35,9,FALSE))</f>
        <v/>
      </c>
      <c r="Z47" s="256" t="str">
        <f>IF(Z46="","",VLOOKUP(Z46,'参考様式１ シフト記号表（勤務時間帯）'!$C$6:$K$35,9,FALSE))</f>
        <v/>
      </c>
      <c r="AA47" s="268" t="str">
        <f>IF(AA46="","",VLOOKUP(AA46,'参考様式１ シフト記号表（勤務時間帯）'!$C$6:$K$35,9,FALSE))</f>
        <v/>
      </c>
      <c r="AB47" s="268" t="str">
        <f>IF(AB46="","",VLOOKUP(AB46,'参考様式１ シフト記号表（勤務時間帯）'!$C$6:$K$35,9,FALSE))</f>
        <v/>
      </c>
      <c r="AC47" s="268" t="str">
        <f>IF(AC46="","",VLOOKUP(AC46,'参考様式１ シフト記号表（勤務時間帯）'!$C$6:$K$35,9,FALSE))</f>
        <v/>
      </c>
      <c r="AD47" s="268" t="str">
        <f>IF(AD46="","",VLOOKUP(AD46,'参考様式１ シフト記号表（勤務時間帯）'!$C$6:$K$35,9,FALSE))</f>
        <v/>
      </c>
      <c r="AE47" s="268" t="str">
        <f>IF(AE46="","",VLOOKUP(AE46,'参考様式１ シフト記号表（勤務時間帯）'!$C$6:$K$35,9,FALSE))</f>
        <v/>
      </c>
      <c r="AF47" s="280" t="str">
        <f>IF(AF46="","",VLOOKUP(AF46,'参考様式１ シフト記号表（勤務時間帯）'!$C$6:$K$35,9,FALSE))</f>
        <v/>
      </c>
      <c r="AG47" s="256" t="str">
        <f>IF(AG46="","",VLOOKUP(AG46,'参考様式１ シフト記号表（勤務時間帯）'!$C$6:$K$35,9,FALSE))</f>
        <v/>
      </c>
      <c r="AH47" s="268" t="str">
        <f>IF(AH46="","",VLOOKUP(AH46,'参考様式１ シフト記号表（勤務時間帯）'!$C$6:$K$35,9,FALSE))</f>
        <v/>
      </c>
      <c r="AI47" s="268" t="str">
        <f>IF(AI46="","",VLOOKUP(AI46,'参考様式１ シフト記号表（勤務時間帯）'!$C$6:$K$35,9,FALSE))</f>
        <v/>
      </c>
      <c r="AJ47" s="268" t="str">
        <f>IF(AJ46="","",VLOOKUP(AJ46,'参考様式１ シフト記号表（勤務時間帯）'!$C$6:$K$35,9,FALSE))</f>
        <v/>
      </c>
      <c r="AK47" s="268" t="str">
        <f>IF(AK46="","",VLOOKUP(AK46,'参考様式１ シフト記号表（勤務時間帯）'!$C$6:$K$35,9,FALSE))</f>
        <v/>
      </c>
      <c r="AL47" s="268" t="str">
        <f>IF(AL46="","",VLOOKUP(AL46,'参考様式１ シフト記号表（勤務時間帯）'!$C$6:$K$35,9,FALSE))</f>
        <v/>
      </c>
      <c r="AM47" s="280" t="str">
        <f>IF(AM46="","",VLOOKUP(AM46,'参考様式１ シフト記号表（勤務時間帯）'!$C$6:$K$35,9,FALSE))</f>
        <v/>
      </c>
      <c r="AN47" s="256" t="str">
        <f>IF(AN46="","",VLOOKUP(AN46,'参考様式１ シフト記号表（勤務時間帯）'!$C$6:$K$35,9,FALSE))</f>
        <v/>
      </c>
      <c r="AO47" s="268" t="str">
        <f>IF(AO46="","",VLOOKUP(AO46,'参考様式１ シフト記号表（勤務時間帯）'!$C$6:$K$35,9,FALSE))</f>
        <v/>
      </c>
      <c r="AP47" s="268" t="str">
        <f>IF(AP46="","",VLOOKUP(AP46,'参考様式１ シフト記号表（勤務時間帯）'!$C$6:$K$35,9,FALSE))</f>
        <v/>
      </c>
      <c r="AQ47" s="268" t="str">
        <f>IF(AQ46="","",VLOOKUP(AQ46,'参考様式１ シフト記号表（勤務時間帯）'!$C$6:$K$35,9,FALSE))</f>
        <v/>
      </c>
      <c r="AR47" s="268" t="str">
        <f>IF(AR46="","",VLOOKUP(AR46,'参考様式１ シフト記号表（勤務時間帯）'!$C$6:$K$35,9,FALSE))</f>
        <v/>
      </c>
      <c r="AS47" s="268" t="str">
        <f>IF(AS46="","",VLOOKUP(AS46,'参考様式１ シフト記号表（勤務時間帯）'!$C$6:$K$35,9,FALSE))</f>
        <v/>
      </c>
      <c r="AT47" s="280" t="str">
        <f>IF(AT46="","",VLOOKUP(AT46,'参考様式１ シフト記号表（勤務時間帯）'!$C$6:$K$35,9,FALSE))</f>
        <v/>
      </c>
      <c r="AU47" s="256" t="str">
        <f>IF(AU46="","",VLOOKUP(AU46,'参考様式１ シフト記号表（勤務時間帯）'!$C$6:$K$35,9,FALSE))</f>
        <v/>
      </c>
      <c r="AV47" s="268" t="str">
        <f>IF(AV46="","",VLOOKUP(AV46,'参考様式１ シフト記号表（勤務時間帯）'!$C$6:$K$35,9,FALSE))</f>
        <v/>
      </c>
      <c r="AW47" s="268" t="str">
        <f>IF(AW46="","",VLOOKUP(AW46,'参考様式１ シフト記号表（勤務時間帯）'!$C$6:$K$35,9,FALSE))</f>
        <v/>
      </c>
      <c r="AX47" s="327">
        <f>IF($BB$3="４週",SUM(S47:AT47),IF($BB$3="暦月",SUM(S47:AW47),""))</f>
        <v>0</v>
      </c>
      <c r="AY47" s="340"/>
      <c r="AZ47" s="352">
        <f>IF($BB$3="４週",AX47/4,IF($BB$3="暦月",'参考様式１（1枚版）'!AX47/('参考様式１（1枚版）'!$BB$8/7),""))</f>
        <v>0</v>
      </c>
      <c r="BA47" s="362"/>
      <c r="BB47" s="377"/>
      <c r="BC47" s="395"/>
      <c r="BD47" s="395"/>
      <c r="BE47" s="395"/>
      <c r="BF47" s="412"/>
    </row>
    <row r="48" spans="2:58" ht="20.25" customHeight="1">
      <c r="B48" s="101"/>
      <c r="C48" s="121"/>
      <c r="D48" s="139"/>
      <c r="E48" s="150"/>
      <c r="F48" s="154">
        <f>C46</f>
        <v>0</v>
      </c>
      <c r="G48" s="168"/>
      <c r="H48" s="179"/>
      <c r="I48" s="187"/>
      <c r="J48" s="187"/>
      <c r="K48" s="192"/>
      <c r="L48" s="200"/>
      <c r="M48" s="207"/>
      <c r="N48" s="207"/>
      <c r="O48" s="219"/>
      <c r="P48" s="226" t="s">
        <v>107</v>
      </c>
      <c r="Q48" s="235"/>
      <c r="R48" s="243"/>
      <c r="S48" s="257" t="str">
        <f>IF(S46="","",VLOOKUP(S46,'参考様式１ シフト記号表（勤務時間帯）'!$C$6:$S$35,17,FALSE))</f>
        <v/>
      </c>
      <c r="T48" s="269" t="str">
        <f>IF(T46="","",VLOOKUP(T46,'参考様式１ シフト記号表（勤務時間帯）'!$C$6:$S$35,17,FALSE))</f>
        <v/>
      </c>
      <c r="U48" s="269" t="str">
        <f>IF(U46="","",VLOOKUP(U46,'参考様式１ シフト記号表（勤務時間帯）'!$C$6:$S$35,17,FALSE))</f>
        <v/>
      </c>
      <c r="V48" s="269" t="str">
        <f>IF(V46="","",VLOOKUP(V46,'参考様式１ シフト記号表（勤務時間帯）'!$C$6:$S$35,17,FALSE))</f>
        <v/>
      </c>
      <c r="W48" s="269" t="str">
        <f>IF(W46="","",VLOOKUP(W46,'参考様式１ シフト記号表（勤務時間帯）'!$C$6:$S$35,17,FALSE))</f>
        <v/>
      </c>
      <c r="X48" s="269" t="str">
        <f>IF(X46="","",VLOOKUP(X46,'参考様式１ シフト記号表（勤務時間帯）'!$C$6:$S$35,17,FALSE))</f>
        <v/>
      </c>
      <c r="Y48" s="281" t="str">
        <f>IF(Y46="","",VLOOKUP(Y46,'参考様式１ シフト記号表（勤務時間帯）'!$C$6:$S$35,17,FALSE))</f>
        <v/>
      </c>
      <c r="Z48" s="257" t="str">
        <f>IF(Z46="","",VLOOKUP(Z46,'参考様式１ シフト記号表（勤務時間帯）'!$C$6:$S$35,17,FALSE))</f>
        <v/>
      </c>
      <c r="AA48" s="269" t="str">
        <f>IF(AA46="","",VLOOKUP(AA46,'参考様式１ シフト記号表（勤務時間帯）'!$C$6:$S$35,17,FALSE))</f>
        <v/>
      </c>
      <c r="AB48" s="269" t="str">
        <f>IF(AB46="","",VLOOKUP(AB46,'参考様式１ シフト記号表（勤務時間帯）'!$C$6:$S$35,17,FALSE))</f>
        <v/>
      </c>
      <c r="AC48" s="269" t="str">
        <f>IF(AC46="","",VLOOKUP(AC46,'参考様式１ シフト記号表（勤務時間帯）'!$C$6:$S$35,17,FALSE))</f>
        <v/>
      </c>
      <c r="AD48" s="269" t="str">
        <f>IF(AD46="","",VLOOKUP(AD46,'参考様式１ シフト記号表（勤務時間帯）'!$C$6:$S$35,17,FALSE))</f>
        <v/>
      </c>
      <c r="AE48" s="269" t="str">
        <f>IF(AE46="","",VLOOKUP(AE46,'参考様式１ シフト記号表（勤務時間帯）'!$C$6:$S$35,17,FALSE))</f>
        <v/>
      </c>
      <c r="AF48" s="281" t="str">
        <f>IF(AF46="","",VLOOKUP(AF46,'参考様式１ シフト記号表（勤務時間帯）'!$C$6:$S$35,17,FALSE))</f>
        <v/>
      </c>
      <c r="AG48" s="257" t="str">
        <f>IF(AG46="","",VLOOKUP(AG46,'参考様式１ シフト記号表（勤務時間帯）'!$C$6:$S$35,17,FALSE))</f>
        <v/>
      </c>
      <c r="AH48" s="269" t="str">
        <f>IF(AH46="","",VLOOKUP(AH46,'参考様式１ シフト記号表（勤務時間帯）'!$C$6:$S$35,17,FALSE))</f>
        <v/>
      </c>
      <c r="AI48" s="269" t="str">
        <f>IF(AI46="","",VLOOKUP(AI46,'参考様式１ シフト記号表（勤務時間帯）'!$C$6:$S$35,17,FALSE))</f>
        <v/>
      </c>
      <c r="AJ48" s="269" t="str">
        <f>IF(AJ46="","",VLOOKUP(AJ46,'参考様式１ シフト記号表（勤務時間帯）'!$C$6:$S$35,17,FALSE))</f>
        <v/>
      </c>
      <c r="AK48" s="269" t="str">
        <f>IF(AK46="","",VLOOKUP(AK46,'参考様式１ シフト記号表（勤務時間帯）'!$C$6:$S$35,17,FALSE))</f>
        <v/>
      </c>
      <c r="AL48" s="269" t="str">
        <f>IF(AL46="","",VLOOKUP(AL46,'参考様式１ シフト記号表（勤務時間帯）'!$C$6:$S$35,17,FALSE))</f>
        <v/>
      </c>
      <c r="AM48" s="281" t="str">
        <f>IF(AM46="","",VLOOKUP(AM46,'参考様式１ シフト記号表（勤務時間帯）'!$C$6:$S$35,17,FALSE))</f>
        <v/>
      </c>
      <c r="AN48" s="257" t="str">
        <f>IF(AN46="","",VLOOKUP(AN46,'参考様式１ シフト記号表（勤務時間帯）'!$C$6:$S$35,17,FALSE))</f>
        <v/>
      </c>
      <c r="AO48" s="269" t="str">
        <f>IF(AO46="","",VLOOKUP(AO46,'参考様式１ シフト記号表（勤務時間帯）'!$C$6:$S$35,17,FALSE))</f>
        <v/>
      </c>
      <c r="AP48" s="269" t="str">
        <f>IF(AP46="","",VLOOKUP(AP46,'参考様式１ シフト記号表（勤務時間帯）'!$C$6:$S$35,17,FALSE))</f>
        <v/>
      </c>
      <c r="AQ48" s="269" t="str">
        <f>IF(AQ46="","",VLOOKUP(AQ46,'参考様式１ シフト記号表（勤務時間帯）'!$C$6:$S$35,17,FALSE))</f>
        <v/>
      </c>
      <c r="AR48" s="269" t="str">
        <f>IF(AR46="","",VLOOKUP(AR46,'参考様式１ シフト記号表（勤務時間帯）'!$C$6:$S$35,17,FALSE))</f>
        <v/>
      </c>
      <c r="AS48" s="269" t="str">
        <f>IF(AS46="","",VLOOKUP(AS46,'参考様式１ シフト記号表（勤務時間帯）'!$C$6:$S$35,17,FALSE))</f>
        <v/>
      </c>
      <c r="AT48" s="281" t="str">
        <f>IF(AT46="","",VLOOKUP(AT46,'参考様式１ シフト記号表（勤務時間帯）'!$C$6:$S$35,17,FALSE))</f>
        <v/>
      </c>
      <c r="AU48" s="257" t="str">
        <f>IF(AU46="","",VLOOKUP(AU46,'参考様式１ シフト記号表（勤務時間帯）'!$C$6:$S$35,17,FALSE))</f>
        <v/>
      </c>
      <c r="AV48" s="269" t="str">
        <f>IF(AV46="","",VLOOKUP(AV46,'参考様式１ シフト記号表（勤務時間帯）'!$C$6:$S$35,17,FALSE))</f>
        <v/>
      </c>
      <c r="AW48" s="269" t="str">
        <f>IF(AW46="","",VLOOKUP(AW46,'参考様式１ シフト記号表（勤務時間帯）'!$C$6:$S$35,17,FALSE))</f>
        <v/>
      </c>
      <c r="AX48" s="328">
        <f>IF($BB$3="４週",SUM(S48:AT48),IF($BB$3="暦月",SUM(S48:AW48),""))</f>
        <v>0</v>
      </c>
      <c r="AY48" s="341"/>
      <c r="AZ48" s="353">
        <f>IF($BB$3="４週",AX48/4,IF($BB$3="暦月",'参考様式１（1枚版）'!AX48/('参考様式１（1枚版）'!$BB$8/7),""))</f>
        <v>0</v>
      </c>
      <c r="BA48" s="363"/>
      <c r="BB48" s="378"/>
      <c r="BC48" s="396"/>
      <c r="BD48" s="396"/>
      <c r="BE48" s="396"/>
      <c r="BF48" s="413"/>
    </row>
    <row r="49" spans="2:58" ht="20.25" customHeight="1">
      <c r="B49" s="101">
        <f>B46+1</f>
        <v>10</v>
      </c>
      <c r="C49" s="119"/>
      <c r="D49" s="137"/>
      <c r="E49" s="148"/>
      <c r="F49" s="156"/>
      <c r="G49" s="156"/>
      <c r="H49" s="180"/>
      <c r="I49" s="187"/>
      <c r="J49" s="187"/>
      <c r="K49" s="192"/>
      <c r="L49" s="199"/>
      <c r="M49" s="206"/>
      <c r="N49" s="206"/>
      <c r="O49" s="218"/>
      <c r="P49" s="227" t="s">
        <v>105</v>
      </c>
      <c r="Q49" s="236"/>
      <c r="R49" s="244"/>
      <c r="S49" s="255"/>
      <c r="T49" s="267"/>
      <c r="U49" s="267"/>
      <c r="V49" s="267"/>
      <c r="W49" s="267"/>
      <c r="X49" s="267"/>
      <c r="Y49" s="279"/>
      <c r="Z49" s="255"/>
      <c r="AA49" s="267"/>
      <c r="AB49" s="267"/>
      <c r="AC49" s="267"/>
      <c r="AD49" s="267"/>
      <c r="AE49" s="267"/>
      <c r="AF49" s="279"/>
      <c r="AG49" s="255"/>
      <c r="AH49" s="267"/>
      <c r="AI49" s="267"/>
      <c r="AJ49" s="267"/>
      <c r="AK49" s="267"/>
      <c r="AL49" s="267"/>
      <c r="AM49" s="279"/>
      <c r="AN49" s="255"/>
      <c r="AO49" s="267"/>
      <c r="AP49" s="267"/>
      <c r="AQ49" s="267"/>
      <c r="AR49" s="267"/>
      <c r="AS49" s="267"/>
      <c r="AT49" s="279"/>
      <c r="AU49" s="255"/>
      <c r="AV49" s="267"/>
      <c r="AW49" s="267"/>
      <c r="AX49" s="329"/>
      <c r="AY49" s="342"/>
      <c r="AZ49" s="354"/>
      <c r="BA49" s="364"/>
      <c r="BB49" s="379"/>
      <c r="BC49" s="397"/>
      <c r="BD49" s="397"/>
      <c r="BE49" s="397"/>
      <c r="BF49" s="414"/>
    </row>
    <row r="50" spans="2:58" ht="20.25" customHeight="1">
      <c r="B50" s="101"/>
      <c r="C50" s="120"/>
      <c r="D50" s="138"/>
      <c r="E50" s="149"/>
      <c r="F50" s="154"/>
      <c r="G50" s="167"/>
      <c r="H50" s="179"/>
      <c r="I50" s="187"/>
      <c r="J50" s="187"/>
      <c r="K50" s="192"/>
      <c r="L50" s="198"/>
      <c r="M50" s="205"/>
      <c r="N50" s="205"/>
      <c r="O50" s="217"/>
      <c r="P50" s="225" t="s">
        <v>40</v>
      </c>
      <c r="Q50" s="234"/>
      <c r="R50" s="242"/>
      <c r="S50" s="256" t="str">
        <f>IF(S49="","",VLOOKUP(S49,'参考様式１ シフト記号表（勤務時間帯）'!$C$6:$K$35,9,FALSE))</f>
        <v/>
      </c>
      <c r="T50" s="268" t="str">
        <f>IF(T49="","",VLOOKUP(T49,'参考様式１ シフト記号表（勤務時間帯）'!$C$6:$K$35,9,FALSE))</f>
        <v/>
      </c>
      <c r="U50" s="268" t="str">
        <f>IF(U49="","",VLOOKUP(U49,'参考様式１ シフト記号表（勤務時間帯）'!$C$6:$K$35,9,FALSE))</f>
        <v/>
      </c>
      <c r="V50" s="268" t="str">
        <f>IF(V49="","",VLOOKUP(V49,'参考様式１ シフト記号表（勤務時間帯）'!$C$6:$K$35,9,FALSE))</f>
        <v/>
      </c>
      <c r="W50" s="268" t="str">
        <f>IF(W49="","",VLOOKUP(W49,'参考様式１ シフト記号表（勤務時間帯）'!$C$6:$K$35,9,FALSE))</f>
        <v/>
      </c>
      <c r="X50" s="268" t="str">
        <f>IF(X49="","",VLOOKUP(X49,'参考様式１ シフト記号表（勤務時間帯）'!$C$6:$K$35,9,FALSE))</f>
        <v/>
      </c>
      <c r="Y50" s="280" t="str">
        <f>IF(Y49="","",VLOOKUP(Y49,'参考様式１ シフト記号表（勤務時間帯）'!$C$6:$K$35,9,FALSE))</f>
        <v/>
      </c>
      <c r="Z50" s="256" t="str">
        <f>IF(Z49="","",VLOOKUP(Z49,'参考様式１ シフト記号表（勤務時間帯）'!$C$6:$K$35,9,FALSE))</f>
        <v/>
      </c>
      <c r="AA50" s="268" t="str">
        <f>IF(AA49="","",VLOOKUP(AA49,'参考様式１ シフト記号表（勤務時間帯）'!$C$6:$K$35,9,FALSE))</f>
        <v/>
      </c>
      <c r="AB50" s="268" t="str">
        <f>IF(AB49="","",VLOOKUP(AB49,'参考様式１ シフト記号表（勤務時間帯）'!$C$6:$K$35,9,FALSE))</f>
        <v/>
      </c>
      <c r="AC50" s="268" t="str">
        <f>IF(AC49="","",VLOOKUP(AC49,'参考様式１ シフト記号表（勤務時間帯）'!$C$6:$K$35,9,FALSE))</f>
        <v/>
      </c>
      <c r="AD50" s="268" t="str">
        <f>IF(AD49="","",VLOOKUP(AD49,'参考様式１ シフト記号表（勤務時間帯）'!$C$6:$K$35,9,FALSE))</f>
        <v/>
      </c>
      <c r="AE50" s="268" t="str">
        <f>IF(AE49="","",VLOOKUP(AE49,'参考様式１ シフト記号表（勤務時間帯）'!$C$6:$K$35,9,FALSE))</f>
        <v/>
      </c>
      <c r="AF50" s="280" t="str">
        <f>IF(AF49="","",VLOOKUP(AF49,'参考様式１ シフト記号表（勤務時間帯）'!$C$6:$K$35,9,FALSE))</f>
        <v/>
      </c>
      <c r="AG50" s="256" t="str">
        <f>IF(AG49="","",VLOOKUP(AG49,'参考様式１ シフト記号表（勤務時間帯）'!$C$6:$K$35,9,FALSE))</f>
        <v/>
      </c>
      <c r="AH50" s="268" t="str">
        <f>IF(AH49="","",VLOOKUP(AH49,'参考様式１ シフト記号表（勤務時間帯）'!$C$6:$K$35,9,FALSE))</f>
        <v/>
      </c>
      <c r="AI50" s="268" t="str">
        <f>IF(AI49="","",VLOOKUP(AI49,'参考様式１ シフト記号表（勤務時間帯）'!$C$6:$K$35,9,FALSE))</f>
        <v/>
      </c>
      <c r="AJ50" s="268" t="str">
        <f>IF(AJ49="","",VLOOKUP(AJ49,'参考様式１ シフト記号表（勤務時間帯）'!$C$6:$K$35,9,FALSE))</f>
        <v/>
      </c>
      <c r="AK50" s="268" t="str">
        <f>IF(AK49="","",VLOOKUP(AK49,'参考様式１ シフト記号表（勤務時間帯）'!$C$6:$K$35,9,FALSE))</f>
        <v/>
      </c>
      <c r="AL50" s="268" t="str">
        <f>IF(AL49="","",VLOOKUP(AL49,'参考様式１ シフト記号表（勤務時間帯）'!$C$6:$K$35,9,FALSE))</f>
        <v/>
      </c>
      <c r="AM50" s="280" t="str">
        <f>IF(AM49="","",VLOOKUP(AM49,'参考様式１ シフト記号表（勤務時間帯）'!$C$6:$K$35,9,FALSE))</f>
        <v/>
      </c>
      <c r="AN50" s="256" t="str">
        <f>IF(AN49="","",VLOOKUP(AN49,'参考様式１ シフト記号表（勤務時間帯）'!$C$6:$K$35,9,FALSE))</f>
        <v/>
      </c>
      <c r="AO50" s="268" t="str">
        <f>IF(AO49="","",VLOOKUP(AO49,'参考様式１ シフト記号表（勤務時間帯）'!$C$6:$K$35,9,FALSE))</f>
        <v/>
      </c>
      <c r="AP50" s="268" t="str">
        <f>IF(AP49="","",VLOOKUP(AP49,'参考様式１ シフト記号表（勤務時間帯）'!$C$6:$K$35,9,FALSE))</f>
        <v/>
      </c>
      <c r="AQ50" s="268" t="str">
        <f>IF(AQ49="","",VLOOKUP(AQ49,'参考様式１ シフト記号表（勤務時間帯）'!$C$6:$K$35,9,FALSE))</f>
        <v/>
      </c>
      <c r="AR50" s="268" t="str">
        <f>IF(AR49="","",VLOOKUP(AR49,'参考様式１ シフト記号表（勤務時間帯）'!$C$6:$K$35,9,FALSE))</f>
        <v/>
      </c>
      <c r="AS50" s="268" t="str">
        <f>IF(AS49="","",VLOOKUP(AS49,'参考様式１ シフト記号表（勤務時間帯）'!$C$6:$K$35,9,FALSE))</f>
        <v/>
      </c>
      <c r="AT50" s="280" t="str">
        <f>IF(AT49="","",VLOOKUP(AT49,'参考様式１ シフト記号表（勤務時間帯）'!$C$6:$K$35,9,FALSE))</f>
        <v/>
      </c>
      <c r="AU50" s="256" t="str">
        <f>IF(AU49="","",VLOOKUP(AU49,'参考様式１ シフト記号表（勤務時間帯）'!$C$6:$K$35,9,FALSE))</f>
        <v/>
      </c>
      <c r="AV50" s="268" t="str">
        <f>IF(AV49="","",VLOOKUP(AV49,'参考様式１ シフト記号表（勤務時間帯）'!$C$6:$K$35,9,FALSE))</f>
        <v/>
      </c>
      <c r="AW50" s="268" t="str">
        <f>IF(AW49="","",VLOOKUP(AW49,'参考様式１ シフト記号表（勤務時間帯）'!$C$6:$K$35,9,FALSE))</f>
        <v/>
      </c>
      <c r="AX50" s="327">
        <f>IF($BB$3="４週",SUM(S50:AT50),IF($BB$3="暦月",SUM(S50:AW50),""))</f>
        <v>0</v>
      </c>
      <c r="AY50" s="340"/>
      <c r="AZ50" s="352">
        <f>IF($BB$3="４週",AX50/4,IF($BB$3="暦月",'参考様式１（1枚版）'!AX50/('参考様式１（1枚版）'!$BB$8/7),""))</f>
        <v>0</v>
      </c>
      <c r="BA50" s="362"/>
      <c r="BB50" s="377"/>
      <c r="BC50" s="395"/>
      <c r="BD50" s="395"/>
      <c r="BE50" s="395"/>
      <c r="BF50" s="412"/>
    </row>
    <row r="51" spans="2:58" ht="20.25" customHeight="1">
      <c r="B51" s="101"/>
      <c r="C51" s="121"/>
      <c r="D51" s="139"/>
      <c r="E51" s="150"/>
      <c r="F51" s="154">
        <f>C49</f>
        <v>0</v>
      </c>
      <c r="G51" s="168"/>
      <c r="H51" s="179"/>
      <c r="I51" s="187"/>
      <c r="J51" s="187"/>
      <c r="K51" s="192"/>
      <c r="L51" s="200"/>
      <c r="M51" s="207"/>
      <c r="N51" s="207"/>
      <c r="O51" s="219"/>
      <c r="P51" s="226" t="s">
        <v>107</v>
      </c>
      <c r="Q51" s="235"/>
      <c r="R51" s="243"/>
      <c r="S51" s="257" t="str">
        <f>IF(S49="","",VLOOKUP(S49,'参考様式１ シフト記号表（勤務時間帯）'!$C$6:$S$35,17,FALSE))</f>
        <v/>
      </c>
      <c r="T51" s="269" t="str">
        <f>IF(T49="","",VLOOKUP(T49,'参考様式１ シフト記号表（勤務時間帯）'!$C$6:$S$35,17,FALSE))</f>
        <v/>
      </c>
      <c r="U51" s="269" t="str">
        <f>IF(U49="","",VLOOKUP(U49,'参考様式１ シフト記号表（勤務時間帯）'!$C$6:$S$35,17,FALSE))</f>
        <v/>
      </c>
      <c r="V51" s="269" t="str">
        <f>IF(V49="","",VLOOKUP(V49,'参考様式１ シフト記号表（勤務時間帯）'!$C$6:$S$35,17,FALSE))</f>
        <v/>
      </c>
      <c r="W51" s="269" t="str">
        <f>IF(W49="","",VLOOKUP(W49,'参考様式１ シフト記号表（勤務時間帯）'!$C$6:$S$35,17,FALSE))</f>
        <v/>
      </c>
      <c r="X51" s="269" t="str">
        <f>IF(X49="","",VLOOKUP(X49,'参考様式１ シフト記号表（勤務時間帯）'!$C$6:$S$35,17,FALSE))</f>
        <v/>
      </c>
      <c r="Y51" s="281" t="str">
        <f>IF(Y49="","",VLOOKUP(Y49,'参考様式１ シフト記号表（勤務時間帯）'!$C$6:$S$35,17,FALSE))</f>
        <v/>
      </c>
      <c r="Z51" s="257" t="str">
        <f>IF(Z49="","",VLOOKUP(Z49,'参考様式１ シフト記号表（勤務時間帯）'!$C$6:$S$35,17,FALSE))</f>
        <v/>
      </c>
      <c r="AA51" s="269" t="str">
        <f>IF(AA49="","",VLOOKUP(AA49,'参考様式１ シフト記号表（勤務時間帯）'!$C$6:$S$35,17,FALSE))</f>
        <v/>
      </c>
      <c r="AB51" s="269" t="str">
        <f>IF(AB49="","",VLOOKUP(AB49,'参考様式１ シフト記号表（勤務時間帯）'!$C$6:$S$35,17,FALSE))</f>
        <v/>
      </c>
      <c r="AC51" s="269" t="str">
        <f>IF(AC49="","",VLOOKUP(AC49,'参考様式１ シフト記号表（勤務時間帯）'!$C$6:$S$35,17,FALSE))</f>
        <v/>
      </c>
      <c r="AD51" s="269" t="str">
        <f>IF(AD49="","",VLOOKUP(AD49,'参考様式１ シフト記号表（勤務時間帯）'!$C$6:$S$35,17,FALSE))</f>
        <v/>
      </c>
      <c r="AE51" s="269" t="str">
        <f>IF(AE49="","",VLOOKUP(AE49,'参考様式１ シフト記号表（勤務時間帯）'!$C$6:$S$35,17,FALSE))</f>
        <v/>
      </c>
      <c r="AF51" s="281" t="str">
        <f>IF(AF49="","",VLOOKUP(AF49,'参考様式１ シフト記号表（勤務時間帯）'!$C$6:$S$35,17,FALSE))</f>
        <v/>
      </c>
      <c r="AG51" s="257" t="str">
        <f>IF(AG49="","",VLOOKUP(AG49,'参考様式１ シフト記号表（勤務時間帯）'!$C$6:$S$35,17,FALSE))</f>
        <v/>
      </c>
      <c r="AH51" s="269" t="str">
        <f>IF(AH49="","",VLOOKUP(AH49,'参考様式１ シフト記号表（勤務時間帯）'!$C$6:$S$35,17,FALSE))</f>
        <v/>
      </c>
      <c r="AI51" s="269" t="str">
        <f>IF(AI49="","",VLOOKUP(AI49,'参考様式１ シフト記号表（勤務時間帯）'!$C$6:$S$35,17,FALSE))</f>
        <v/>
      </c>
      <c r="AJ51" s="269" t="str">
        <f>IF(AJ49="","",VLOOKUP(AJ49,'参考様式１ シフト記号表（勤務時間帯）'!$C$6:$S$35,17,FALSE))</f>
        <v/>
      </c>
      <c r="AK51" s="269" t="str">
        <f>IF(AK49="","",VLOOKUP(AK49,'参考様式１ シフト記号表（勤務時間帯）'!$C$6:$S$35,17,FALSE))</f>
        <v/>
      </c>
      <c r="AL51" s="269" t="str">
        <f>IF(AL49="","",VLOOKUP(AL49,'参考様式１ シフト記号表（勤務時間帯）'!$C$6:$S$35,17,FALSE))</f>
        <v/>
      </c>
      <c r="AM51" s="281" t="str">
        <f>IF(AM49="","",VLOOKUP(AM49,'参考様式１ シフト記号表（勤務時間帯）'!$C$6:$S$35,17,FALSE))</f>
        <v/>
      </c>
      <c r="AN51" s="257" t="str">
        <f>IF(AN49="","",VLOOKUP(AN49,'参考様式１ シフト記号表（勤務時間帯）'!$C$6:$S$35,17,FALSE))</f>
        <v/>
      </c>
      <c r="AO51" s="269" t="str">
        <f>IF(AO49="","",VLOOKUP(AO49,'参考様式１ シフト記号表（勤務時間帯）'!$C$6:$S$35,17,FALSE))</f>
        <v/>
      </c>
      <c r="AP51" s="269" t="str">
        <f>IF(AP49="","",VLOOKUP(AP49,'参考様式１ シフト記号表（勤務時間帯）'!$C$6:$S$35,17,FALSE))</f>
        <v/>
      </c>
      <c r="AQ51" s="269" t="str">
        <f>IF(AQ49="","",VLOOKUP(AQ49,'参考様式１ シフト記号表（勤務時間帯）'!$C$6:$S$35,17,FALSE))</f>
        <v/>
      </c>
      <c r="AR51" s="269" t="str">
        <f>IF(AR49="","",VLOOKUP(AR49,'参考様式１ シフト記号表（勤務時間帯）'!$C$6:$S$35,17,FALSE))</f>
        <v/>
      </c>
      <c r="AS51" s="269" t="str">
        <f>IF(AS49="","",VLOOKUP(AS49,'参考様式１ シフト記号表（勤務時間帯）'!$C$6:$S$35,17,FALSE))</f>
        <v/>
      </c>
      <c r="AT51" s="281" t="str">
        <f>IF(AT49="","",VLOOKUP(AT49,'参考様式１ シフト記号表（勤務時間帯）'!$C$6:$S$35,17,FALSE))</f>
        <v/>
      </c>
      <c r="AU51" s="257" t="str">
        <f>IF(AU49="","",VLOOKUP(AU49,'参考様式１ シフト記号表（勤務時間帯）'!$C$6:$S$35,17,FALSE))</f>
        <v/>
      </c>
      <c r="AV51" s="269" t="str">
        <f>IF(AV49="","",VLOOKUP(AV49,'参考様式１ シフト記号表（勤務時間帯）'!$C$6:$S$35,17,FALSE))</f>
        <v/>
      </c>
      <c r="AW51" s="269" t="str">
        <f>IF(AW49="","",VLOOKUP(AW49,'参考様式１ シフト記号表（勤務時間帯）'!$C$6:$S$35,17,FALSE))</f>
        <v/>
      </c>
      <c r="AX51" s="328">
        <f>IF($BB$3="４週",SUM(S51:AT51),IF($BB$3="暦月",SUM(S51:AW51),""))</f>
        <v>0</v>
      </c>
      <c r="AY51" s="341"/>
      <c r="AZ51" s="353">
        <f>IF($BB$3="４週",AX51/4,IF($BB$3="暦月",'参考様式１（1枚版）'!AX51/('参考様式１（1枚版）'!$BB$8/7),""))</f>
        <v>0</v>
      </c>
      <c r="BA51" s="363"/>
      <c r="BB51" s="378"/>
      <c r="BC51" s="396"/>
      <c r="BD51" s="396"/>
      <c r="BE51" s="396"/>
      <c r="BF51" s="413"/>
    </row>
    <row r="52" spans="2:58" ht="20.25" customHeight="1">
      <c r="B52" s="101">
        <f>B49+1</f>
        <v>11</v>
      </c>
      <c r="C52" s="119"/>
      <c r="D52" s="137"/>
      <c r="E52" s="148"/>
      <c r="F52" s="156"/>
      <c r="G52" s="156"/>
      <c r="H52" s="180"/>
      <c r="I52" s="187"/>
      <c r="J52" s="187"/>
      <c r="K52" s="192"/>
      <c r="L52" s="199"/>
      <c r="M52" s="206"/>
      <c r="N52" s="206"/>
      <c r="O52" s="218"/>
      <c r="P52" s="227" t="s">
        <v>105</v>
      </c>
      <c r="Q52" s="236"/>
      <c r="R52" s="244"/>
      <c r="S52" s="255"/>
      <c r="T52" s="267"/>
      <c r="U52" s="267"/>
      <c r="V52" s="267"/>
      <c r="W52" s="267"/>
      <c r="X52" s="267"/>
      <c r="Y52" s="279"/>
      <c r="Z52" s="255"/>
      <c r="AA52" s="267"/>
      <c r="AB52" s="267"/>
      <c r="AC52" s="267"/>
      <c r="AD52" s="267"/>
      <c r="AE52" s="267"/>
      <c r="AF52" s="279"/>
      <c r="AG52" s="255"/>
      <c r="AH52" s="267"/>
      <c r="AI52" s="267"/>
      <c r="AJ52" s="267"/>
      <c r="AK52" s="267"/>
      <c r="AL52" s="267"/>
      <c r="AM52" s="279"/>
      <c r="AN52" s="255"/>
      <c r="AO52" s="267"/>
      <c r="AP52" s="267"/>
      <c r="AQ52" s="267"/>
      <c r="AR52" s="267"/>
      <c r="AS52" s="267"/>
      <c r="AT52" s="279"/>
      <c r="AU52" s="255"/>
      <c r="AV52" s="267"/>
      <c r="AW52" s="267"/>
      <c r="AX52" s="329"/>
      <c r="AY52" s="342"/>
      <c r="AZ52" s="354"/>
      <c r="BA52" s="364"/>
      <c r="BB52" s="379"/>
      <c r="BC52" s="397"/>
      <c r="BD52" s="397"/>
      <c r="BE52" s="397"/>
      <c r="BF52" s="414"/>
    </row>
    <row r="53" spans="2:58" ht="20.25" customHeight="1">
      <c r="B53" s="101"/>
      <c r="C53" s="120"/>
      <c r="D53" s="138"/>
      <c r="E53" s="149"/>
      <c r="F53" s="154"/>
      <c r="G53" s="167"/>
      <c r="H53" s="179"/>
      <c r="I53" s="187"/>
      <c r="J53" s="187"/>
      <c r="K53" s="192"/>
      <c r="L53" s="198"/>
      <c r="M53" s="205"/>
      <c r="N53" s="205"/>
      <c r="O53" s="217"/>
      <c r="P53" s="225" t="s">
        <v>40</v>
      </c>
      <c r="Q53" s="234"/>
      <c r="R53" s="242"/>
      <c r="S53" s="256" t="str">
        <f>IF(S52="","",VLOOKUP(S52,'参考様式１ シフト記号表（勤務時間帯）'!$C$6:$K$35,9,FALSE))</f>
        <v/>
      </c>
      <c r="T53" s="268" t="str">
        <f>IF(T52="","",VLOOKUP(T52,'参考様式１ シフト記号表（勤務時間帯）'!$C$6:$K$35,9,FALSE))</f>
        <v/>
      </c>
      <c r="U53" s="268" t="str">
        <f>IF(U52="","",VLOOKUP(U52,'参考様式１ シフト記号表（勤務時間帯）'!$C$6:$K$35,9,FALSE))</f>
        <v/>
      </c>
      <c r="V53" s="268" t="str">
        <f>IF(V52="","",VLOOKUP(V52,'参考様式１ シフト記号表（勤務時間帯）'!$C$6:$K$35,9,FALSE))</f>
        <v/>
      </c>
      <c r="W53" s="268" t="str">
        <f>IF(W52="","",VLOOKUP(W52,'参考様式１ シフト記号表（勤務時間帯）'!$C$6:$K$35,9,FALSE))</f>
        <v/>
      </c>
      <c r="X53" s="268" t="str">
        <f>IF(X52="","",VLOOKUP(X52,'参考様式１ シフト記号表（勤務時間帯）'!$C$6:$K$35,9,FALSE))</f>
        <v/>
      </c>
      <c r="Y53" s="280" t="str">
        <f>IF(Y52="","",VLOOKUP(Y52,'参考様式１ シフト記号表（勤務時間帯）'!$C$6:$K$35,9,FALSE))</f>
        <v/>
      </c>
      <c r="Z53" s="256" t="str">
        <f>IF(Z52="","",VLOOKUP(Z52,'参考様式１ シフト記号表（勤務時間帯）'!$C$6:$K$35,9,FALSE))</f>
        <v/>
      </c>
      <c r="AA53" s="268" t="str">
        <f>IF(AA52="","",VLOOKUP(AA52,'参考様式１ シフト記号表（勤務時間帯）'!$C$6:$K$35,9,FALSE))</f>
        <v/>
      </c>
      <c r="AB53" s="268" t="str">
        <f>IF(AB52="","",VLOOKUP(AB52,'参考様式１ シフト記号表（勤務時間帯）'!$C$6:$K$35,9,FALSE))</f>
        <v/>
      </c>
      <c r="AC53" s="268" t="str">
        <f>IF(AC52="","",VLOOKUP(AC52,'参考様式１ シフト記号表（勤務時間帯）'!$C$6:$K$35,9,FALSE))</f>
        <v/>
      </c>
      <c r="AD53" s="268" t="str">
        <f>IF(AD52="","",VLOOKUP(AD52,'参考様式１ シフト記号表（勤務時間帯）'!$C$6:$K$35,9,FALSE))</f>
        <v/>
      </c>
      <c r="AE53" s="268" t="str">
        <f>IF(AE52="","",VLOOKUP(AE52,'参考様式１ シフト記号表（勤務時間帯）'!$C$6:$K$35,9,FALSE))</f>
        <v/>
      </c>
      <c r="AF53" s="280" t="str">
        <f>IF(AF52="","",VLOOKUP(AF52,'参考様式１ シフト記号表（勤務時間帯）'!$C$6:$K$35,9,FALSE))</f>
        <v/>
      </c>
      <c r="AG53" s="256" t="str">
        <f>IF(AG52="","",VLOOKUP(AG52,'参考様式１ シフト記号表（勤務時間帯）'!$C$6:$K$35,9,FALSE))</f>
        <v/>
      </c>
      <c r="AH53" s="268" t="str">
        <f>IF(AH52="","",VLOOKUP(AH52,'参考様式１ シフト記号表（勤務時間帯）'!$C$6:$K$35,9,FALSE))</f>
        <v/>
      </c>
      <c r="AI53" s="268" t="str">
        <f>IF(AI52="","",VLOOKUP(AI52,'参考様式１ シフト記号表（勤務時間帯）'!$C$6:$K$35,9,FALSE))</f>
        <v/>
      </c>
      <c r="AJ53" s="268" t="str">
        <f>IF(AJ52="","",VLOOKUP(AJ52,'参考様式１ シフト記号表（勤務時間帯）'!$C$6:$K$35,9,FALSE))</f>
        <v/>
      </c>
      <c r="AK53" s="268" t="str">
        <f>IF(AK52="","",VLOOKUP(AK52,'参考様式１ シフト記号表（勤務時間帯）'!$C$6:$K$35,9,FALSE))</f>
        <v/>
      </c>
      <c r="AL53" s="268" t="str">
        <f>IF(AL52="","",VLOOKUP(AL52,'参考様式１ シフト記号表（勤務時間帯）'!$C$6:$K$35,9,FALSE))</f>
        <v/>
      </c>
      <c r="AM53" s="280" t="str">
        <f>IF(AM52="","",VLOOKUP(AM52,'参考様式１ シフト記号表（勤務時間帯）'!$C$6:$K$35,9,FALSE))</f>
        <v/>
      </c>
      <c r="AN53" s="256" t="str">
        <f>IF(AN52="","",VLOOKUP(AN52,'参考様式１ シフト記号表（勤務時間帯）'!$C$6:$K$35,9,FALSE))</f>
        <v/>
      </c>
      <c r="AO53" s="268" t="str">
        <f>IF(AO52="","",VLOOKUP(AO52,'参考様式１ シフト記号表（勤務時間帯）'!$C$6:$K$35,9,FALSE))</f>
        <v/>
      </c>
      <c r="AP53" s="268" t="str">
        <f>IF(AP52="","",VLOOKUP(AP52,'参考様式１ シフト記号表（勤務時間帯）'!$C$6:$K$35,9,FALSE))</f>
        <v/>
      </c>
      <c r="AQ53" s="268" t="str">
        <f>IF(AQ52="","",VLOOKUP(AQ52,'参考様式１ シフト記号表（勤務時間帯）'!$C$6:$K$35,9,FALSE))</f>
        <v/>
      </c>
      <c r="AR53" s="268" t="str">
        <f>IF(AR52="","",VLOOKUP(AR52,'参考様式１ シフト記号表（勤務時間帯）'!$C$6:$K$35,9,FALSE))</f>
        <v/>
      </c>
      <c r="AS53" s="268" t="str">
        <f>IF(AS52="","",VLOOKUP(AS52,'参考様式１ シフト記号表（勤務時間帯）'!$C$6:$K$35,9,FALSE))</f>
        <v/>
      </c>
      <c r="AT53" s="280" t="str">
        <f>IF(AT52="","",VLOOKUP(AT52,'参考様式１ シフト記号表（勤務時間帯）'!$C$6:$K$35,9,FALSE))</f>
        <v/>
      </c>
      <c r="AU53" s="256" t="str">
        <f>IF(AU52="","",VLOOKUP(AU52,'参考様式１ シフト記号表（勤務時間帯）'!$C$6:$K$35,9,FALSE))</f>
        <v/>
      </c>
      <c r="AV53" s="268" t="str">
        <f>IF(AV52="","",VLOOKUP(AV52,'参考様式１ シフト記号表（勤務時間帯）'!$C$6:$K$35,9,FALSE))</f>
        <v/>
      </c>
      <c r="AW53" s="268" t="str">
        <f>IF(AW52="","",VLOOKUP(AW52,'参考様式１ シフト記号表（勤務時間帯）'!$C$6:$K$35,9,FALSE))</f>
        <v/>
      </c>
      <c r="AX53" s="327">
        <f>IF($BB$3="４週",SUM(S53:AT53),IF($BB$3="暦月",SUM(S53:AW53),""))</f>
        <v>0</v>
      </c>
      <c r="AY53" s="340"/>
      <c r="AZ53" s="352">
        <f>IF($BB$3="４週",AX53/4,IF($BB$3="暦月",'参考様式１（1枚版）'!AX53/('参考様式１（1枚版）'!$BB$8/7),""))</f>
        <v>0</v>
      </c>
      <c r="BA53" s="362"/>
      <c r="BB53" s="377"/>
      <c r="BC53" s="395"/>
      <c r="BD53" s="395"/>
      <c r="BE53" s="395"/>
      <c r="BF53" s="412"/>
    </row>
    <row r="54" spans="2:58" ht="20.25" customHeight="1">
      <c r="B54" s="101"/>
      <c r="C54" s="121"/>
      <c r="D54" s="139"/>
      <c r="E54" s="150"/>
      <c r="F54" s="154">
        <f>C52</f>
        <v>0</v>
      </c>
      <c r="G54" s="168"/>
      <c r="H54" s="179"/>
      <c r="I54" s="187"/>
      <c r="J54" s="187"/>
      <c r="K54" s="192"/>
      <c r="L54" s="200"/>
      <c r="M54" s="207"/>
      <c r="N54" s="207"/>
      <c r="O54" s="219"/>
      <c r="P54" s="226" t="s">
        <v>107</v>
      </c>
      <c r="Q54" s="235"/>
      <c r="R54" s="243"/>
      <c r="S54" s="257" t="str">
        <f>IF(S52="","",VLOOKUP(S52,'参考様式１ シフト記号表（勤務時間帯）'!$C$6:$S$35,17,FALSE))</f>
        <v/>
      </c>
      <c r="T54" s="269" t="str">
        <f>IF(T52="","",VLOOKUP(T52,'参考様式１ シフト記号表（勤務時間帯）'!$C$6:$S$35,17,FALSE))</f>
        <v/>
      </c>
      <c r="U54" s="269" t="str">
        <f>IF(U52="","",VLOOKUP(U52,'参考様式１ シフト記号表（勤務時間帯）'!$C$6:$S$35,17,FALSE))</f>
        <v/>
      </c>
      <c r="V54" s="269" t="str">
        <f>IF(V52="","",VLOOKUP(V52,'参考様式１ シフト記号表（勤務時間帯）'!$C$6:$S$35,17,FALSE))</f>
        <v/>
      </c>
      <c r="W54" s="269" t="str">
        <f>IF(W52="","",VLOOKUP(W52,'参考様式１ シフト記号表（勤務時間帯）'!$C$6:$S$35,17,FALSE))</f>
        <v/>
      </c>
      <c r="X54" s="269" t="str">
        <f>IF(X52="","",VLOOKUP(X52,'参考様式１ シフト記号表（勤務時間帯）'!$C$6:$S$35,17,FALSE))</f>
        <v/>
      </c>
      <c r="Y54" s="281" t="str">
        <f>IF(Y52="","",VLOOKUP(Y52,'参考様式１ シフト記号表（勤務時間帯）'!$C$6:$S$35,17,FALSE))</f>
        <v/>
      </c>
      <c r="Z54" s="257" t="str">
        <f>IF(Z52="","",VLOOKUP(Z52,'参考様式１ シフト記号表（勤務時間帯）'!$C$6:$S$35,17,FALSE))</f>
        <v/>
      </c>
      <c r="AA54" s="269" t="str">
        <f>IF(AA52="","",VLOOKUP(AA52,'参考様式１ シフト記号表（勤務時間帯）'!$C$6:$S$35,17,FALSE))</f>
        <v/>
      </c>
      <c r="AB54" s="269" t="str">
        <f>IF(AB52="","",VLOOKUP(AB52,'参考様式１ シフト記号表（勤務時間帯）'!$C$6:$S$35,17,FALSE))</f>
        <v/>
      </c>
      <c r="AC54" s="269" t="str">
        <f>IF(AC52="","",VLOOKUP(AC52,'参考様式１ シフト記号表（勤務時間帯）'!$C$6:$S$35,17,FALSE))</f>
        <v/>
      </c>
      <c r="AD54" s="269" t="str">
        <f>IF(AD52="","",VLOOKUP(AD52,'参考様式１ シフト記号表（勤務時間帯）'!$C$6:$S$35,17,FALSE))</f>
        <v/>
      </c>
      <c r="AE54" s="269" t="str">
        <f>IF(AE52="","",VLOOKUP(AE52,'参考様式１ シフト記号表（勤務時間帯）'!$C$6:$S$35,17,FALSE))</f>
        <v/>
      </c>
      <c r="AF54" s="281" t="str">
        <f>IF(AF52="","",VLOOKUP(AF52,'参考様式１ シフト記号表（勤務時間帯）'!$C$6:$S$35,17,FALSE))</f>
        <v/>
      </c>
      <c r="AG54" s="257" t="str">
        <f>IF(AG52="","",VLOOKUP(AG52,'参考様式１ シフト記号表（勤務時間帯）'!$C$6:$S$35,17,FALSE))</f>
        <v/>
      </c>
      <c r="AH54" s="269" t="str">
        <f>IF(AH52="","",VLOOKUP(AH52,'参考様式１ シフト記号表（勤務時間帯）'!$C$6:$S$35,17,FALSE))</f>
        <v/>
      </c>
      <c r="AI54" s="269" t="str">
        <f>IF(AI52="","",VLOOKUP(AI52,'参考様式１ シフト記号表（勤務時間帯）'!$C$6:$S$35,17,FALSE))</f>
        <v/>
      </c>
      <c r="AJ54" s="269" t="str">
        <f>IF(AJ52="","",VLOOKUP(AJ52,'参考様式１ シフト記号表（勤務時間帯）'!$C$6:$S$35,17,FALSE))</f>
        <v/>
      </c>
      <c r="AK54" s="269" t="str">
        <f>IF(AK52="","",VLOOKUP(AK52,'参考様式１ シフト記号表（勤務時間帯）'!$C$6:$S$35,17,FALSE))</f>
        <v/>
      </c>
      <c r="AL54" s="269" t="str">
        <f>IF(AL52="","",VLOOKUP(AL52,'参考様式１ シフト記号表（勤務時間帯）'!$C$6:$S$35,17,FALSE))</f>
        <v/>
      </c>
      <c r="AM54" s="281" t="str">
        <f>IF(AM52="","",VLOOKUP(AM52,'参考様式１ シフト記号表（勤務時間帯）'!$C$6:$S$35,17,FALSE))</f>
        <v/>
      </c>
      <c r="AN54" s="257" t="str">
        <f>IF(AN52="","",VLOOKUP(AN52,'参考様式１ シフト記号表（勤務時間帯）'!$C$6:$S$35,17,FALSE))</f>
        <v/>
      </c>
      <c r="AO54" s="269" t="str">
        <f>IF(AO52="","",VLOOKUP(AO52,'参考様式１ シフト記号表（勤務時間帯）'!$C$6:$S$35,17,FALSE))</f>
        <v/>
      </c>
      <c r="AP54" s="269" t="str">
        <f>IF(AP52="","",VLOOKUP(AP52,'参考様式１ シフト記号表（勤務時間帯）'!$C$6:$S$35,17,FALSE))</f>
        <v/>
      </c>
      <c r="AQ54" s="269" t="str">
        <f>IF(AQ52="","",VLOOKUP(AQ52,'参考様式１ シフト記号表（勤務時間帯）'!$C$6:$S$35,17,FALSE))</f>
        <v/>
      </c>
      <c r="AR54" s="269" t="str">
        <f>IF(AR52="","",VLOOKUP(AR52,'参考様式１ シフト記号表（勤務時間帯）'!$C$6:$S$35,17,FALSE))</f>
        <v/>
      </c>
      <c r="AS54" s="269" t="str">
        <f>IF(AS52="","",VLOOKUP(AS52,'参考様式１ シフト記号表（勤務時間帯）'!$C$6:$S$35,17,FALSE))</f>
        <v/>
      </c>
      <c r="AT54" s="281" t="str">
        <f>IF(AT52="","",VLOOKUP(AT52,'参考様式１ シフト記号表（勤務時間帯）'!$C$6:$S$35,17,FALSE))</f>
        <v/>
      </c>
      <c r="AU54" s="257" t="str">
        <f>IF(AU52="","",VLOOKUP(AU52,'参考様式１ シフト記号表（勤務時間帯）'!$C$6:$S$35,17,FALSE))</f>
        <v/>
      </c>
      <c r="AV54" s="269" t="str">
        <f>IF(AV52="","",VLOOKUP(AV52,'参考様式１ シフト記号表（勤務時間帯）'!$C$6:$S$35,17,FALSE))</f>
        <v/>
      </c>
      <c r="AW54" s="269" t="str">
        <f>IF(AW52="","",VLOOKUP(AW52,'参考様式１ シフト記号表（勤務時間帯）'!$C$6:$S$35,17,FALSE))</f>
        <v/>
      </c>
      <c r="AX54" s="328">
        <f>IF($BB$3="４週",SUM(S54:AT54),IF($BB$3="暦月",SUM(S54:AW54),""))</f>
        <v>0</v>
      </c>
      <c r="AY54" s="341"/>
      <c r="AZ54" s="353">
        <f>IF($BB$3="４週",AX54/4,IF($BB$3="暦月",'参考様式１（1枚版）'!AX54/('参考様式１（1枚版）'!$BB$8/7),""))</f>
        <v>0</v>
      </c>
      <c r="BA54" s="363"/>
      <c r="BB54" s="378"/>
      <c r="BC54" s="396"/>
      <c r="BD54" s="396"/>
      <c r="BE54" s="396"/>
      <c r="BF54" s="413"/>
    </row>
    <row r="55" spans="2:58" ht="20.25" customHeight="1">
      <c r="B55" s="101">
        <f>B52+1</f>
        <v>12</v>
      </c>
      <c r="C55" s="119"/>
      <c r="D55" s="137"/>
      <c r="E55" s="148"/>
      <c r="F55" s="156"/>
      <c r="G55" s="156"/>
      <c r="H55" s="180"/>
      <c r="I55" s="187"/>
      <c r="J55" s="187"/>
      <c r="K55" s="192"/>
      <c r="L55" s="199"/>
      <c r="M55" s="206"/>
      <c r="N55" s="206"/>
      <c r="O55" s="218"/>
      <c r="P55" s="227" t="s">
        <v>105</v>
      </c>
      <c r="Q55" s="236"/>
      <c r="R55" s="244"/>
      <c r="S55" s="255"/>
      <c r="T55" s="267"/>
      <c r="U55" s="267"/>
      <c r="V55" s="267"/>
      <c r="W55" s="267"/>
      <c r="X55" s="267"/>
      <c r="Y55" s="279"/>
      <c r="Z55" s="255"/>
      <c r="AA55" s="267"/>
      <c r="AB55" s="267"/>
      <c r="AC55" s="267"/>
      <c r="AD55" s="267"/>
      <c r="AE55" s="267"/>
      <c r="AF55" s="279"/>
      <c r="AG55" s="255"/>
      <c r="AH55" s="267"/>
      <c r="AI55" s="267"/>
      <c r="AJ55" s="267"/>
      <c r="AK55" s="267"/>
      <c r="AL55" s="267"/>
      <c r="AM55" s="279"/>
      <c r="AN55" s="255"/>
      <c r="AO55" s="267"/>
      <c r="AP55" s="267"/>
      <c r="AQ55" s="267"/>
      <c r="AR55" s="267"/>
      <c r="AS55" s="267"/>
      <c r="AT55" s="279"/>
      <c r="AU55" s="255"/>
      <c r="AV55" s="267"/>
      <c r="AW55" s="267"/>
      <c r="AX55" s="329"/>
      <c r="AY55" s="342"/>
      <c r="AZ55" s="354"/>
      <c r="BA55" s="364"/>
      <c r="BB55" s="380"/>
      <c r="BC55" s="206"/>
      <c r="BD55" s="206"/>
      <c r="BE55" s="206"/>
      <c r="BF55" s="218"/>
    </row>
    <row r="56" spans="2:58" ht="20.25" customHeight="1">
      <c r="B56" s="101"/>
      <c r="C56" s="120"/>
      <c r="D56" s="138"/>
      <c r="E56" s="149"/>
      <c r="F56" s="154"/>
      <c r="G56" s="167"/>
      <c r="H56" s="179"/>
      <c r="I56" s="187"/>
      <c r="J56" s="187"/>
      <c r="K56" s="192"/>
      <c r="L56" s="198"/>
      <c r="M56" s="205"/>
      <c r="N56" s="205"/>
      <c r="O56" s="217"/>
      <c r="P56" s="225" t="s">
        <v>40</v>
      </c>
      <c r="Q56" s="234"/>
      <c r="R56" s="242"/>
      <c r="S56" s="256" t="str">
        <f>IF(S55="","",VLOOKUP(S55,'参考様式１ シフト記号表（勤務時間帯）'!$C$6:$K$35,9,FALSE))</f>
        <v/>
      </c>
      <c r="T56" s="268" t="str">
        <f>IF(T55="","",VLOOKUP(T55,'参考様式１ シフト記号表（勤務時間帯）'!$C$6:$K$35,9,FALSE))</f>
        <v/>
      </c>
      <c r="U56" s="268" t="str">
        <f>IF(U55="","",VLOOKUP(U55,'参考様式１ シフト記号表（勤務時間帯）'!$C$6:$K$35,9,FALSE))</f>
        <v/>
      </c>
      <c r="V56" s="268" t="str">
        <f>IF(V55="","",VLOOKUP(V55,'参考様式１ シフト記号表（勤務時間帯）'!$C$6:$K$35,9,FALSE))</f>
        <v/>
      </c>
      <c r="W56" s="268" t="str">
        <f>IF(W55="","",VLOOKUP(W55,'参考様式１ シフト記号表（勤務時間帯）'!$C$6:$K$35,9,FALSE))</f>
        <v/>
      </c>
      <c r="X56" s="268" t="str">
        <f>IF(X55="","",VLOOKUP(X55,'参考様式１ シフト記号表（勤務時間帯）'!$C$6:$K$35,9,FALSE))</f>
        <v/>
      </c>
      <c r="Y56" s="280" t="str">
        <f>IF(Y55="","",VLOOKUP(Y55,'参考様式１ シフト記号表（勤務時間帯）'!$C$6:$K$35,9,FALSE))</f>
        <v/>
      </c>
      <c r="Z56" s="256" t="str">
        <f>IF(Z55="","",VLOOKUP(Z55,'参考様式１ シフト記号表（勤務時間帯）'!$C$6:$K$35,9,FALSE))</f>
        <v/>
      </c>
      <c r="AA56" s="268" t="str">
        <f>IF(AA55="","",VLOOKUP(AA55,'参考様式１ シフト記号表（勤務時間帯）'!$C$6:$K$35,9,FALSE))</f>
        <v/>
      </c>
      <c r="AB56" s="268" t="str">
        <f>IF(AB55="","",VLOOKUP(AB55,'参考様式１ シフト記号表（勤務時間帯）'!$C$6:$K$35,9,FALSE))</f>
        <v/>
      </c>
      <c r="AC56" s="268" t="str">
        <f>IF(AC55="","",VLOOKUP(AC55,'参考様式１ シフト記号表（勤務時間帯）'!$C$6:$K$35,9,FALSE))</f>
        <v/>
      </c>
      <c r="AD56" s="268" t="str">
        <f>IF(AD55="","",VLOOKUP(AD55,'参考様式１ シフト記号表（勤務時間帯）'!$C$6:$K$35,9,FALSE))</f>
        <v/>
      </c>
      <c r="AE56" s="268" t="str">
        <f>IF(AE55="","",VLOOKUP(AE55,'参考様式１ シフト記号表（勤務時間帯）'!$C$6:$K$35,9,FALSE))</f>
        <v/>
      </c>
      <c r="AF56" s="280" t="str">
        <f>IF(AF55="","",VLOOKUP(AF55,'参考様式１ シフト記号表（勤務時間帯）'!$C$6:$K$35,9,FALSE))</f>
        <v/>
      </c>
      <c r="AG56" s="256" t="str">
        <f>IF(AG55="","",VLOOKUP(AG55,'参考様式１ シフト記号表（勤務時間帯）'!$C$6:$K$35,9,FALSE))</f>
        <v/>
      </c>
      <c r="AH56" s="268" t="str">
        <f>IF(AH55="","",VLOOKUP(AH55,'参考様式１ シフト記号表（勤務時間帯）'!$C$6:$K$35,9,FALSE))</f>
        <v/>
      </c>
      <c r="AI56" s="268" t="str">
        <f>IF(AI55="","",VLOOKUP(AI55,'参考様式１ シフト記号表（勤務時間帯）'!$C$6:$K$35,9,FALSE))</f>
        <v/>
      </c>
      <c r="AJ56" s="268" t="str">
        <f>IF(AJ55="","",VLOOKUP(AJ55,'参考様式１ シフト記号表（勤務時間帯）'!$C$6:$K$35,9,FALSE))</f>
        <v/>
      </c>
      <c r="AK56" s="268" t="str">
        <f>IF(AK55="","",VLOOKUP(AK55,'参考様式１ シフト記号表（勤務時間帯）'!$C$6:$K$35,9,FALSE))</f>
        <v/>
      </c>
      <c r="AL56" s="268" t="str">
        <f>IF(AL55="","",VLOOKUP(AL55,'参考様式１ シフト記号表（勤務時間帯）'!$C$6:$K$35,9,FALSE))</f>
        <v/>
      </c>
      <c r="AM56" s="280" t="str">
        <f>IF(AM55="","",VLOOKUP(AM55,'参考様式１ シフト記号表（勤務時間帯）'!$C$6:$K$35,9,FALSE))</f>
        <v/>
      </c>
      <c r="AN56" s="256" t="str">
        <f>IF(AN55="","",VLOOKUP(AN55,'参考様式１ シフト記号表（勤務時間帯）'!$C$6:$K$35,9,FALSE))</f>
        <v/>
      </c>
      <c r="AO56" s="268" t="str">
        <f>IF(AO55="","",VLOOKUP(AO55,'参考様式１ シフト記号表（勤務時間帯）'!$C$6:$K$35,9,FALSE))</f>
        <v/>
      </c>
      <c r="AP56" s="268" t="str">
        <f>IF(AP55="","",VLOOKUP(AP55,'参考様式１ シフト記号表（勤務時間帯）'!$C$6:$K$35,9,FALSE))</f>
        <v/>
      </c>
      <c r="AQ56" s="268" t="str">
        <f>IF(AQ55="","",VLOOKUP(AQ55,'参考様式１ シフト記号表（勤務時間帯）'!$C$6:$K$35,9,FALSE))</f>
        <v/>
      </c>
      <c r="AR56" s="268" t="str">
        <f>IF(AR55="","",VLOOKUP(AR55,'参考様式１ シフト記号表（勤務時間帯）'!$C$6:$K$35,9,FALSE))</f>
        <v/>
      </c>
      <c r="AS56" s="268" t="str">
        <f>IF(AS55="","",VLOOKUP(AS55,'参考様式１ シフト記号表（勤務時間帯）'!$C$6:$K$35,9,FALSE))</f>
        <v/>
      </c>
      <c r="AT56" s="280" t="str">
        <f>IF(AT55="","",VLOOKUP(AT55,'参考様式１ シフト記号表（勤務時間帯）'!$C$6:$K$35,9,FALSE))</f>
        <v/>
      </c>
      <c r="AU56" s="256" t="str">
        <f>IF(AU55="","",VLOOKUP(AU55,'参考様式１ シフト記号表（勤務時間帯）'!$C$6:$K$35,9,FALSE))</f>
        <v/>
      </c>
      <c r="AV56" s="268" t="str">
        <f>IF(AV55="","",VLOOKUP(AV55,'参考様式１ シフト記号表（勤務時間帯）'!$C$6:$K$35,9,FALSE))</f>
        <v/>
      </c>
      <c r="AW56" s="268" t="str">
        <f>IF(AW55="","",VLOOKUP(AW55,'参考様式１ シフト記号表（勤務時間帯）'!$C$6:$K$35,9,FALSE))</f>
        <v/>
      </c>
      <c r="AX56" s="327">
        <f>IF($BB$3="４週",SUM(S56:AT56),IF($BB$3="暦月",SUM(S56:AW56),""))</f>
        <v>0</v>
      </c>
      <c r="AY56" s="340"/>
      <c r="AZ56" s="352">
        <f>IF($BB$3="４週",AX56/4,IF($BB$3="暦月",'参考様式１（1枚版）'!AX56/('参考様式１（1枚版）'!$BB$8/7),""))</f>
        <v>0</v>
      </c>
      <c r="BA56" s="362"/>
      <c r="BB56" s="381"/>
      <c r="BC56" s="205"/>
      <c r="BD56" s="205"/>
      <c r="BE56" s="205"/>
      <c r="BF56" s="217"/>
    </row>
    <row r="57" spans="2:58" ht="20.25" customHeight="1">
      <c r="B57" s="101"/>
      <c r="C57" s="121"/>
      <c r="D57" s="139"/>
      <c r="E57" s="150"/>
      <c r="F57" s="154">
        <f>C55</f>
        <v>0</v>
      </c>
      <c r="G57" s="168"/>
      <c r="H57" s="179"/>
      <c r="I57" s="187"/>
      <c r="J57" s="187"/>
      <c r="K57" s="192"/>
      <c r="L57" s="200"/>
      <c r="M57" s="207"/>
      <c r="N57" s="207"/>
      <c r="O57" s="219"/>
      <c r="P57" s="226" t="s">
        <v>107</v>
      </c>
      <c r="Q57" s="235"/>
      <c r="R57" s="243"/>
      <c r="S57" s="257" t="str">
        <f>IF(S55="","",VLOOKUP(S55,'参考様式１ シフト記号表（勤務時間帯）'!$C$6:$S$35,17,FALSE))</f>
        <v/>
      </c>
      <c r="T57" s="269" t="str">
        <f>IF(T55="","",VLOOKUP(T55,'参考様式１ シフト記号表（勤務時間帯）'!$C$6:$S$35,17,FALSE))</f>
        <v/>
      </c>
      <c r="U57" s="269" t="str">
        <f>IF(U55="","",VLOOKUP(U55,'参考様式１ シフト記号表（勤務時間帯）'!$C$6:$S$35,17,FALSE))</f>
        <v/>
      </c>
      <c r="V57" s="269" t="str">
        <f>IF(V55="","",VLOOKUP(V55,'参考様式１ シフト記号表（勤務時間帯）'!$C$6:$S$35,17,FALSE))</f>
        <v/>
      </c>
      <c r="W57" s="269" t="str">
        <f>IF(W55="","",VLOOKUP(W55,'参考様式１ シフト記号表（勤務時間帯）'!$C$6:$S$35,17,FALSE))</f>
        <v/>
      </c>
      <c r="X57" s="269" t="str">
        <f>IF(X55="","",VLOOKUP(X55,'参考様式１ シフト記号表（勤務時間帯）'!$C$6:$S$35,17,FALSE))</f>
        <v/>
      </c>
      <c r="Y57" s="281" t="str">
        <f>IF(Y55="","",VLOOKUP(Y55,'参考様式１ シフト記号表（勤務時間帯）'!$C$6:$S$35,17,FALSE))</f>
        <v/>
      </c>
      <c r="Z57" s="257" t="str">
        <f>IF(Z55="","",VLOOKUP(Z55,'参考様式１ シフト記号表（勤務時間帯）'!$C$6:$S$35,17,FALSE))</f>
        <v/>
      </c>
      <c r="AA57" s="269" t="str">
        <f>IF(AA55="","",VLOOKUP(AA55,'参考様式１ シフト記号表（勤務時間帯）'!$C$6:$S$35,17,FALSE))</f>
        <v/>
      </c>
      <c r="AB57" s="269" t="str">
        <f>IF(AB55="","",VLOOKUP(AB55,'参考様式１ シフト記号表（勤務時間帯）'!$C$6:$S$35,17,FALSE))</f>
        <v/>
      </c>
      <c r="AC57" s="269" t="str">
        <f>IF(AC55="","",VLOOKUP(AC55,'参考様式１ シフト記号表（勤務時間帯）'!$C$6:$S$35,17,FALSE))</f>
        <v/>
      </c>
      <c r="AD57" s="269" t="str">
        <f>IF(AD55="","",VLOOKUP(AD55,'参考様式１ シフト記号表（勤務時間帯）'!$C$6:$S$35,17,FALSE))</f>
        <v/>
      </c>
      <c r="AE57" s="269" t="str">
        <f>IF(AE55="","",VLOOKUP(AE55,'参考様式１ シフト記号表（勤務時間帯）'!$C$6:$S$35,17,FALSE))</f>
        <v/>
      </c>
      <c r="AF57" s="281" t="str">
        <f>IF(AF55="","",VLOOKUP(AF55,'参考様式１ シフト記号表（勤務時間帯）'!$C$6:$S$35,17,FALSE))</f>
        <v/>
      </c>
      <c r="AG57" s="257" t="str">
        <f>IF(AG55="","",VLOOKUP(AG55,'参考様式１ シフト記号表（勤務時間帯）'!$C$6:$S$35,17,FALSE))</f>
        <v/>
      </c>
      <c r="AH57" s="269" t="str">
        <f>IF(AH55="","",VLOOKUP(AH55,'参考様式１ シフト記号表（勤務時間帯）'!$C$6:$S$35,17,FALSE))</f>
        <v/>
      </c>
      <c r="AI57" s="269" t="str">
        <f>IF(AI55="","",VLOOKUP(AI55,'参考様式１ シフト記号表（勤務時間帯）'!$C$6:$S$35,17,FALSE))</f>
        <v/>
      </c>
      <c r="AJ57" s="269" t="str">
        <f>IF(AJ55="","",VLOOKUP(AJ55,'参考様式１ シフト記号表（勤務時間帯）'!$C$6:$S$35,17,FALSE))</f>
        <v/>
      </c>
      <c r="AK57" s="269" t="str">
        <f>IF(AK55="","",VLOOKUP(AK55,'参考様式１ シフト記号表（勤務時間帯）'!$C$6:$S$35,17,FALSE))</f>
        <v/>
      </c>
      <c r="AL57" s="269" t="str">
        <f>IF(AL55="","",VLOOKUP(AL55,'参考様式１ シフト記号表（勤務時間帯）'!$C$6:$S$35,17,FALSE))</f>
        <v/>
      </c>
      <c r="AM57" s="281" t="str">
        <f>IF(AM55="","",VLOOKUP(AM55,'参考様式１ シフト記号表（勤務時間帯）'!$C$6:$S$35,17,FALSE))</f>
        <v/>
      </c>
      <c r="AN57" s="257" t="str">
        <f>IF(AN55="","",VLOOKUP(AN55,'参考様式１ シフト記号表（勤務時間帯）'!$C$6:$S$35,17,FALSE))</f>
        <v/>
      </c>
      <c r="AO57" s="269" t="str">
        <f>IF(AO55="","",VLOOKUP(AO55,'参考様式１ シフト記号表（勤務時間帯）'!$C$6:$S$35,17,FALSE))</f>
        <v/>
      </c>
      <c r="AP57" s="269" t="str">
        <f>IF(AP55="","",VLOOKUP(AP55,'参考様式１ シフト記号表（勤務時間帯）'!$C$6:$S$35,17,FALSE))</f>
        <v/>
      </c>
      <c r="AQ57" s="269" t="str">
        <f>IF(AQ55="","",VLOOKUP(AQ55,'参考様式１ シフト記号表（勤務時間帯）'!$C$6:$S$35,17,FALSE))</f>
        <v/>
      </c>
      <c r="AR57" s="269" t="str">
        <f>IF(AR55="","",VLOOKUP(AR55,'参考様式１ シフト記号表（勤務時間帯）'!$C$6:$S$35,17,FALSE))</f>
        <v/>
      </c>
      <c r="AS57" s="269" t="str">
        <f>IF(AS55="","",VLOOKUP(AS55,'参考様式１ シフト記号表（勤務時間帯）'!$C$6:$S$35,17,FALSE))</f>
        <v/>
      </c>
      <c r="AT57" s="281" t="str">
        <f>IF(AT55="","",VLOOKUP(AT55,'参考様式１ シフト記号表（勤務時間帯）'!$C$6:$S$35,17,FALSE))</f>
        <v/>
      </c>
      <c r="AU57" s="257" t="str">
        <f>IF(AU55="","",VLOOKUP(AU55,'参考様式１ シフト記号表（勤務時間帯）'!$C$6:$S$35,17,FALSE))</f>
        <v/>
      </c>
      <c r="AV57" s="269" t="str">
        <f>IF(AV55="","",VLOOKUP(AV55,'参考様式１ シフト記号表（勤務時間帯）'!$C$6:$S$35,17,FALSE))</f>
        <v/>
      </c>
      <c r="AW57" s="269" t="str">
        <f>IF(AW55="","",VLOOKUP(AW55,'参考様式１ シフト記号表（勤務時間帯）'!$C$6:$S$35,17,FALSE))</f>
        <v/>
      </c>
      <c r="AX57" s="328">
        <f>IF($BB$3="４週",SUM(S57:AT57),IF($BB$3="暦月",SUM(S57:AW57),""))</f>
        <v>0</v>
      </c>
      <c r="AY57" s="341"/>
      <c r="AZ57" s="353">
        <f>IF($BB$3="４週",AX57/4,IF($BB$3="暦月",'参考様式１（1枚版）'!AX57/('参考様式１（1枚版）'!$BB$8/7),""))</f>
        <v>0</v>
      </c>
      <c r="BA57" s="363"/>
      <c r="BB57" s="382"/>
      <c r="BC57" s="207"/>
      <c r="BD57" s="207"/>
      <c r="BE57" s="207"/>
      <c r="BF57" s="219"/>
    </row>
    <row r="58" spans="2:58" ht="20.25" customHeight="1">
      <c r="B58" s="101">
        <f>B55+1</f>
        <v>13</v>
      </c>
      <c r="C58" s="119"/>
      <c r="D58" s="137"/>
      <c r="E58" s="148"/>
      <c r="F58" s="156"/>
      <c r="G58" s="156"/>
      <c r="H58" s="180"/>
      <c r="I58" s="187"/>
      <c r="J58" s="187"/>
      <c r="K58" s="192"/>
      <c r="L58" s="199"/>
      <c r="M58" s="206"/>
      <c r="N58" s="206"/>
      <c r="O58" s="218"/>
      <c r="P58" s="227" t="s">
        <v>105</v>
      </c>
      <c r="Q58" s="236"/>
      <c r="R58" s="244"/>
      <c r="S58" s="255"/>
      <c r="T58" s="267"/>
      <c r="U58" s="267"/>
      <c r="V58" s="267"/>
      <c r="W58" s="267"/>
      <c r="X58" s="267"/>
      <c r="Y58" s="279"/>
      <c r="Z58" s="255"/>
      <c r="AA58" s="267"/>
      <c r="AB58" s="267"/>
      <c r="AC58" s="267"/>
      <c r="AD58" s="267"/>
      <c r="AE58" s="267"/>
      <c r="AF58" s="279"/>
      <c r="AG58" s="255"/>
      <c r="AH58" s="267"/>
      <c r="AI58" s="267"/>
      <c r="AJ58" s="267"/>
      <c r="AK58" s="267"/>
      <c r="AL58" s="267"/>
      <c r="AM58" s="279"/>
      <c r="AN58" s="255"/>
      <c r="AO58" s="267"/>
      <c r="AP58" s="267"/>
      <c r="AQ58" s="267"/>
      <c r="AR58" s="267"/>
      <c r="AS58" s="267"/>
      <c r="AT58" s="279"/>
      <c r="AU58" s="255"/>
      <c r="AV58" s="267"/>
      <c r="AW58" s="267"/>
      <c r="AX58" s="329"/>
      <c r="AY58" s="342"/>
      <c r="AZ58" s="354"/>
      <c r="BA58" s="364"/>
      <c r="BB58" s="380"/>
      <c r="BC58" s="206"/>
      <c r="BD58" s="206"/>
      <c r="BE58" s="206"/>
      <c r="BF58" s="218"/>
    </row>
    <row r="59" spans="2:58" ht="20.25" customHeight="1">
      <c r="B59" s="101"/>
      <c r="C59" s="120"/>
      <c r="D59" s="138"/>
      <c r="E59" s="149"/>
      <c r="F59" s="154"/>
      <c r="G59" s="167"/>
      <c r="H59" s="179"/>
      <c r="I59" s="187"/>
      <c r="J59" s="187"/>
      <c r="K59" s="192"/>
      <c r="L59" s="198"/>
      <c r="M59" s="205"/>
      <c r="N59" s="205"/>
      <c r="O59" s="217"/>
      <c r="P59" s="225" t="s">
        <v>40</v>
      </c>
      <c r="Q59" s="234"/>
      <c r="R59" s="242"/>
      <c r="S59" s="256" t="str">
        <f>IF(S58="","",VLOOKUP(S58,'参考様式１ シフト記号表（勤務時間帯）'!$C$6:$K$35,9,FALSE))</f>
        <v/>
      </c>
      <c r="T59" s="268" t="str">
        <f>IF(T58="","",VLOOKUP(T58,'参考様式１ シフト記号表（勤務時間帯）'!$C$6:$K$35,9,FALSE))</f>
        <v/>
      </c>
      <c r="U59" s="268" t="str">
        <f>IF(U58="","",VLOOKUP(U58,'参考様式１ シフト記号表（勤務時間帯）'!$C$6:$K$35,9,FALSE))</f>
        <v/>
      </c>
      <c r="V59" s="268" t="str">
        <f>IF(V58="","",VLOOKUP(V58,'参考様式１ シフト記号表（勤務時間帯）'!$C$6:$K$35,9,FALSE))</f>
        <v/>
      </c>
      <c r="W59" s="268" t="str">
        <f>IF(W58="","",VLOOKUP(W58,'参考様式１ シフト記号表（勤務時間帯）'!$C$6:$K$35,9,FALSE))</f>
        <v/>
      </c>
      <c r="X59" s="268" t="str">
        <f>IF(X58="","",VLOOKUP(X58,'参考様式１ シフト記号表（勤務時間帯）'!$C$6:$K$35,9,FALSE))</f>
        <v/>
      </c>
      <c r="Y59" s="280" t="str">
        <f>IF(Y58="","",VLOOKUP(Y58,'参考様式１ シフト記号表（勤務時間帯）'!$C$6:$K$35,9,FALSE))</f>
        <v/>
      </c>
      <c r="Z59" s="256" t="str">
        <f>IF(Z58="","",VLOOKUP(Z58,'参考様式１ シフト記号表（勤務時間帯）'!$C$6:$K$35,9,FALSE))</f>
        <v/>
      </c>
      <c r="AA59" s="268" t="str">
        <f>IF(AA58="","",VLOOKUP(AA58,'参考様式１ シフト記号表（勤務時間帯）'!$C$6:$K$35,9,FALSE))</f>
        <v/>
      </c>
      <c r="AB59" s="268" t="str">
        <f>IF(AB58="","",VLOOKUP(AB58,'参考様式１ シフト記号表（勤務時間帯）'!$C$6:$K$35,9,FALSE))</f>
        <v/>
      </c>
      <c r="AC59" s="268" t="str">
        <f>IF(AC58="","",VLOOKUP(AC58,'参考様式１ シフト記号表（勤務時間帯）'!$C$6:$K$35,9,FALSE))</f>
        <v/>
      </c>
      <c r="AD59" s="268" t="str">
        <f>IF(AD58="","",VLOOKUP(AD58,'参考様式１ シフト記号表（勤務時間帯）'!$C$6:$K$35,9,FALSE))</f>
        <v/>
      </c>
      <c r="AE59" s="268" t="str">
        <f>IF(AE58="","",VLOOKUP(AE58,'参考様式１ シフト記号表（勤務時間帯）'!$C$6:$K$35,9,FALSE))</f>
        <v/>
      </c>
      <c r="AF59" s="280" t="str">
        <f>IF(AF58="","",VLOOKUP(AF58,'参考様式１ シフト記号表（勤務時間帯）'!$C$6:$K$35,9,FALSE))</f>
        <v/>
      </c>
      <c r="AG59" s="256" t="str">
        <f>IF(AG58="","",VLOOKUP(AG58,'参考様式１ シフト記号表（勤務時間帯）'!$C$6:$K$35,9,FALSE))</f>
        <v/>
      </c>
      <c r="AH59" s="268" t="str">
        <f>IF(AH58="","",VLOOKUP(AH58,'参考様式１ シフト記号表（勤務時間帯）'!$C$6:$K$35,9,FALSE))</f>
        <v/>
      </c>
      <c r="AI59" s="268" t="str">
        <f>IF(AI58="","",VLOOKUP(AI58,'参考様式１ シフト記号表（勤務時間帯）'!$C$6:$K$35,9,FALSE))</f>
        <v/>
      </c>
      <c r="AJ59" s="268" t="str">
        <f>IF(AJ58="","",VLOOKUP(AJ58,'参考様式１ シフト記号表（勤務時間帯）'!$C$6:$K$35,9,FALSE))</f>
        <v/>
      </c>
      <c r="AK59" s="268" t="str">
        <f>IF(AK58="","",VLOOKUP(AK58,'参考様式１ シフト記号表（勤務時間帯）'!$C$6:$K$35,9,FALSE))</f>
        <v/>
      </c>
      <c r="AL59" s="268" t="str">
        <f>IF(AL58="","",VLOOKUP(AL58,'参考様式１ シフト記号表（勤務時間帯）'!$C$6:$K$35,9,FALSE))</f>
        <v/>
      </c>
      <c r="AM59" s="280" t="str">
        <f>IF(AM58="","",VLOOKUP(AM58,'参考様式１ シフト記号表（勤務時間帯）'!$C$6:$K$35,9,FALSE))</f>
        <v/>
      </c>
      <c r="AN59" s="256" t="str">
        <f>IF(AN58="","",VLOOKUP(AN58,'参考様式１ シフト記号表（勤務時間帯）'!$C$6:$K$35,9,FALSE))</f>
        <v/>
      </c>
      <c r="AO59" s="268" t="str">
        <f>IF(AO58="","",VLOOKUP(AO58,'参考様式１ シフト記号表（勤務時間帯）'!$C$6:$K$35,9,FALSE))</f>
        <v/>
      </c>
      <c r="AP59" s="268" t="str">
        <f>IF(AP58="","",VLOOKUP(AP58,'参考様式１ シフト記号表（勤務時間帯）'!$C$6:$K$35,9,FALSE))</f>
        <v/>
      </c>
      <c r="AQ59" s="268" t="str">
        <f>IF(AQ58="","",VLOOKUP(AQ58,'参考様式１ シフト記号表（勤務時間帯）'!$C$6:$K$35,9,FALSE))</f>
        <v/>
      </c>
      <c r="AR59" s="268" t="str">
        <f>IF(AR58="","",VLOOKUP(AR58,'参考様式１ シフト記号表（勤務時間帯）'!$C$6:$K$35,9,FALSE))</f>
        <v/>
      </c>
      <c r="AS59" s="268" t="str">
        <f>IF(AS58="","",VLOOKUP(AS58,'参考様式１ シフト記号表（勤務時間帯）'!$C$6:$K$35,9,FALSE))</f>
        <v/>
      </c>
      <c r="AT59" s="280" t="str">
        <f>IF(AT58="","",VLOOKUP(AT58,'参考様式１ シフト記号表（勤務時間帯）'!$C$6:$K$35,9,FALSE))</f>
        <v/>
      </c>
      <c r="AU59" s="256" t="str">
        <f>IF(AU58="","",VLOOKUP(AU58,'参考様式１ シフト記号表（勤務時間帯）'!$C$6:$K$35,9,FALSE))</f>
        <v/>
      </c>
      <c r="AV59" s="268" t="str">
        <f>IF(AV58="","",VLOOKUP(AV58,'参考様式１ シフト記号表（勤務時間帯）'!$C$6:$K$35,9,FALSE))</f>
        <v/>
      </c>
      <c r="AW59" s="268" t="str">
        <f>IF(AW58="","",VLOOKUP(AW58,'参考様式１ シフト記号表（勤務時間帯）'!$C$6:$K$35,9,FALSE))</f>
        <v/>
      </c>
      <c r="AX59" s="327">
        <f>IF($BB$3="４週",SUM(S59:AT59),IF($BB$3="暦月",SUM(S59:AW59),""))</f>
        <v>0</v>
      </c>
      <c r="AY59" s="340"/>
      <c r="AZ59" s="352">
        <f>IF($BB$3="４週",AX59/4,IF($BB$3="暦月",'参考様式１（1枚版）'!AX59/('参考様式１（1枚版）'!$BB$8/7),""))</f>
        <v>0</v>
      </c>
      <c r="BA59" s="362"/>
      <c r="BB59" s="381"/>
      <c r="BC59" s="205"/>
      <c r="BD59" s="205"/>
      <c r="BE59" s="205"/>
      <c r="BF59" s="217"/>
    </row>
    <row r="60" spans="2:58" ht="20.25" customHeight="1">
      <c r="B60" s="102"/>
      <c r="C60" s="121"/>
      <c r="D60" s="139"/>
      <c r="E60" s="150"/>
      <c r="F60" s="157">
        <f>C58</f>
        <v>0</v>
      </c>
      <c r="G60" s="169"/>
      <c r="H60" s="181"/>
      <c r="I60" s="188"/>
      <c r="J60" s="188"/>
      <c r="K60" s="193"/>
      <c r="L60" s="201"/>
      <c r="M60" s="208"/>
      <c r="N60" s="208"/>
      <c r="O60" s="220"/>
      <c r="P60" s="228" t="s">
        <v>107</v>
      </c>
      <c r="Q60" s="237"/>
      <c r="R60" s="245"/>
      <c r="S60" s="257" t="str">
        <f>IF(S58="","",VLOOKUP(S58,'参考様式１ シフト記号表（勤務時間帯）'!$C$6:$S$35,17,FALSE))</f>
        <v/>
      </c>
      <c r="T60" s="269" t="str">
        <f>IF(T58="","",VLOOKUP(T58,'参考様式１ シフト記号表（勤務時間帯）'!$C$6:$S$35,17,FALSE))</f>
        <v/>
      </c>
      <c r="U60" s="269" t="str">
        <f>IF(U58="","",VLOOKUP(U58,'参考様式１ シフト記号表（勤務時間帯）'!$C$6:$S$35,17,FALSE))</f>
        <v/>
      </c>
      <c r="V60" s="269" t="str">
        <f>IF(V58="","",VLOOKUP(V58,'参考様式１ シフト記号表（勤務時間帯）'!$C$6:$S$35,17,FALSE))</f>
        <v/>
      </c>
      <c r="W60" s="269" t="str">
        <f>IF(W58="","",VLOOKUP(W58,'参考様式１ シフト記号表（勤務時間帯）'!$C$6:$S$35,17,FALSE))</f>
        <v/>
      </c>
      <c r="X60" s="269" t="str">
        <f>IF(X58="","",VLOOKUP(X58,'参考様式１ シフト記号表（勤務時間帯）'!$C$6:$S$35,17,FALSE))</f>
        <v/>
      </c>
      <c r="Y60" s="281" t="str">
        <f>IF(Y58="","",VLOOKUP(Y58,'参考様式１ シフト記号表（勤務時間帯）'!$C$6:$S$35,17,FALSE))</f>
        <v/>
      </c>
      <c r="Z60" s="257" t="str">
        <f>IF(Z58="","",VLOOKUP(Z58,'参考様式１ シフト記号表（勤務時間帯）'!$C$6:$S$35,17,FALSE))</f>
        <v/>
      </c>
      <c r="AA60" s="269" t="str">
        <f>IF(AA58="","",VLOOKUP(AA58,'参考様式１ シフト記号表（勤務時間帯）'!$C$6:$S$35,17,FALSE))</f>
        <v/>
      </c>
      <c r="AB60" s="269" t="str">
        <f>IF(AB58="","",VLOOKUP(AB58,'参考様式１ シフト記号表（勤務時間帯）'!$C$6:$S$35,17,FALSE))</f>
        <v/>
      </c>
      <c r="AC60" s="269" t="str">
        <f>IF(AC58="","",VLOOKUP(AC58,'参考様式１ シフト記号表（勤務時間帯）'!$C$6:$S$35,17,FALSE))</f>
        <v/>
      </c>
      <c r="AD60" s="269" t="str">
        <f>IF(AD58="","",VLOOKUP(AD58,'参考様式１ シフト記号表（勤務時間帯）'!$C$6:$S$35,17,FALSE))</f>
        <v/>
      </c>
      <c r="AE60" s="269" t="str">
        <f>IF(AE58="","",VLOOKUP(AE58,'参考様式１ シフト記号表（勤務時間帯）'!$C$6:$S$35,17,FALSE))</f>
        <v/>
      </c>
      <c r="AF60" s="281" t="str">
        <f>IF(AF58="","",VLOOKUP(AF58,'参考様式１ シフト記号表（勤務時間帯）'!$C$6:$S$35,17,FALSE))</f>
        <v/>
      </c>
      <c r="AG60" s="257" t="str">
        <f>IF(AG58="","",VLOOKUP(AG58,'参考様式１ シフト記号表（勤務時間帯）'!$C$6:$S$35,17,FALSE))</f>
        <v/>
      </c>
      <c r="AH60" s="269" t="str">
        <f>IF(AH58="","",VLOOKUP(AH58,'参考様式１ シフト記号表（勤務時間帯）'!$C$6:$S$35,17,FALSE))</f>
        <v/>
      </c>
      <c r="AI60" s="269" t="str">
        <f>IF(AI58="","",VLOOKUP(AI58,'参考様式１ シフト記号表（勤務時間帯）'!$C$6:$S$35,17,FALSE))</f>
        <v/>
      </c>
      <c r="AJ60" s="269" t="str">
        <f>IF(AJ58="","",VLOOKUP(AJ58,'参考様式１ シフト記号表（勤務時間帯）'!$C$6:$S$35,17,FALSE))</f>
        <v/>
      </c>
      <c r="AK60" s="269" t="str">
        <f>IF(AK58="","",VLOOKUP(AK58,'参考様式１ シフト記号表（勤務時間帯）'!$C$6:$S$35,17,FALSE))</f>
        <v/>
      </c>
      <c r="AL60" s="269" t="str">
        <f>IF(AL58="","",VLOOKUP(AL58,'参考様式１ シフト記号表（勤務時間帯）'!$C$6:$S$35,17,FALSE))</f>
        <v/>
      </c>
      <c r="AM60" s="281" t="str">
        <f>IF(AM58="","",VLOOKUP(AM58,'参考様式１ シフト記号表（勤務時間帯）'!$C$6:$S$35,17,FALSE))</f>
        <v/>
      </c>
      <c r="AN60" s="257" t="str">
        <f>IF(AN58="","",VLOOKUP(AN58,'参考様式１ シフト記号表（勤務時間帯）'!$C$6:$S$35,17,FALSE))</f>
        <v/>
      </c>
      <c r="AO60" s="269" t="str">
        <f>IF(AO58="","",VLOOKUP(AO58,'参考様式１ シフト記号表（勤務時間帯）'!$C$6:$S$35,17,FALSE))</f>
        <v/>
      </c>
      <c r="AP60" s="269" t="str">
        <f>IF(AP58="","",VLOOKUP(AP58,'参考様式１ シフト記号表（勤務時間帯）'!$C$6:$S$35,17,FALSE))</f>
        <v/>
      </c>
      <c r="AQ60" s="269" t="str">
        <f>IF(AQ58="","",VLOOKUP(AQ58,'参考様式１ シフト記号表（勤務時間帯）'!$C$6:$S$35,17,FALSE))</f>
        <v/>
      </c>
      <c r="AR60" s="269" t="str">
        <f>IF(AR58="","",VLOOKUP(AR58,'参考様式１ シフト記号表（勤務時間帯）'!$C$6:$S$35,17,FALSE))</f>
        <v/>
      </c>
      <c r="AS60" s="269" t="str">
        <f>IF(AS58="","",VLOOKUP(AS58,'参考様式１ シフト記号表（勤務時間帯）'!$C$6:$S$35,17,FALSE))</f>
        <v/>
      </c>
      <c r="AT60" s="281" t="str">
        <f>IF(AT58="","",VLOOKUP(AT58,'参考様式１ シフト記号表（勤務時間帯）'!$C$6:$S$35,17,FALSE))</f>
        <v/>
      </c>
      <c r="AU60" s="257" t="str">
        <f>IF(AU58="","",VLOOKUP(AU58,'参考様式１ シフト記号表（勤務時間帯）'!$C$6:$S$35,17,FALSE))</f>
        <v/>
      </c>
      <c r="AV60" s="269" t="str">
        <f>IF(AV58="","",VLOOKUP(AV58,'参考様式１ シフト記号表（勤務時間帯）'!$C$6:$S$35,17,FALSE))</f>
        <v/>
      </c>
      <c r="AW60" s="269" t="str">
        <f>IF(AW58="","",VLOOKUP(AW58,'参考様式１ シフト記号表（勤務時間帯）'!$C$6:$S$35,17,FALSE))</f>
        <v/>
      </c>
      <c r="AX60" s="328">
        <f>IF($BB$3="４週",SUM(S60:AT60),IF($BB$3="暦月",SUM(S60:AW60),""))</f>
        <v>0</v>
      </c>
      <c r="AY60" s="341"/>
      <c r="AZ60" s="353">
        <f>IF($BB$3="４週",AX60/4,IF($BB$3="暦月",'参考様式１（1枚版）'!AX60/('参考様式１（1枚版）'!$BB$8/7),""))</f>
        <v>0</v>
      </c>
      <c r="BA60" s="363"/>
      <c r="BB60" s="383"/>
      <c r="BC60" s="208"/>
      <c r="BD60" s="208"/>
      <c r="BE60" s="208"/>
      <c r="BF60" s="220"/>
    </row>
    <row r="61" spans="2:58" s="90" customFormat="1" ht="6" customHeight="1">
      <c r="B61" s="103"/>
      <c r="C61" s="122"/>
      <c r="D61" s="122"/>
      <c r="E61" s="122"/>
      <c r="F61" s="158"/>
      <c r="G61" s="158"/>
      <c r="H61" s="182"/>
      <c r="I61" s="182"/>
      <c r="J61" s="182"/>
      <c r="K61" s="182"/>
      <c r="L61" s="158"/>
      <c r="M61" s="158"/>
      <c r="N61" s="158"/>
      <c r="O61" s="158"/>
      <c r="P61" s="229"/>
      <c r="Q61" s="229"/>
      <c r="R61" s="229"/>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330"/>
      <c r="AY61" s="330"/>
      <c r="AZ61" s="330"/>
      <c r="BA61" s="330"/>
      <c r="BB61" s="158"/>
      <c r="BC61" s="158"/>
      <c r="BD61" s="158"/>
      <c r="BE61" s="158"/>
      <c r="BF61" s="415"/>
    </row>
    <row r="62" spans="2:58" ht="20.100000000000001" customHeight="1">
      <c r="B62" s="104"/>
      <c r="C62" s="123"/>
      <c r="D62" s="123"/>
      <c r="E62" s="123"/>
      <c r="F62" s="159"/>
      <c r="G62" s="170" t="s">
        <v>228</v>
      </c>
      <c r="H62" s="170"/>
      <c r="I62" s="170"/>
      <c r="J62" s="170"/>
      <c r="K62" s="194"/>
      <c r="L62" s="202"/>
      <c r="M62" s="209" t="s">
        <v>26</v>
      </c>
      <c r="N62" s="211"/>
      <c r="O62" s="211"/>
      <c r="P62" s="211"/>
      <c r="Q62" s="211"/>
      <c r="R62" s="246"/>
      <c r="S62" s="258" t="str">
        <f t="shared" ref="S62:AX63" si="1">IF(SUMIF($F$22:$F$60,$M62,S$22:S$60)=0,"",SUMIF($F$22:$F$60,$M62,S$22:S$60))</f>
        <v/>
      </c>
      <c r="T62" s="270" t="str">
        <f t="shared" si="1"/>
        <v/>
      </c>
      <c r="U62" s="270" t="str">
        <f t="shared" si="1"/>
        <v/>
      </c>
      <c r="V62" s="270" t="str">
        <f t="shared" si="1"/>
        <v/>
      </c>
      <c r="W62" s="270" t="str">
        <f t="shared" si="1"/>
        <v/>
      </c>
      <c r="X62" s="270" t="str">
        <f t="shared" si="1"/>
        <v/>
      </c>
      <c r="Y62" s="282" t="str">
        <f t="shared" si="1"/>
        <v/>
      </c>
      <c r="Z62" s="258" t="str">
        <f t="shared" si="1"/>
        <v/>
      </c>
      <c r="AA62" s="270" t="str">
        <f t="shared" si="1"/>
        <v/>
      </c>
      <c r="AB62" s="270" t="str">
        <f t="shared" si="1"/>
        <v/>
      </c>
      <c r="AC62" s="270" t="str">
        <f t="shared" si="1"/>
        <v/>
      </c>
      <c r="AD62" s="270" t="str">
        <f t="shared" si="1"/>
        <v/>
      </c>
      <c r="AE62" s="270" t="str">
        <f t="shared" si="1"/>
        <v/>
      </c>
      <c r="AF62" s="282" t="str">
        <f t="shared" si="1"/>
        <v/>
      </c>
      <c r="AG62" s="258" t="str">
        <f t="shared" si="1"/>
        <v/>
      </c>
      <c r="AH62" s="270" t="str">
        <f t="shared" si="1"/>
        <v/>
      </c>
      <c r="AI62" s="270" t="str">
        <f t="shared" si="1"/>
        <v/>
      </c>
      <c r="AJ62" s="270" t="str">
        <f t="shared" si="1"/>
        <v/>
      </c>
      <c r="AK62" s="270" t="str">
        <f t="shared" si="1"/>
        <v/>
      </c>
      <c r="AL62" s="270" t="str">
        <f t="shared" si="1"/>
        <v/>
      </c>
      <c r="AM62" s="282" t="str">
        <f t="shared" si="1"/>
        <v/>
      </c>
      <c r="AN62" s="258" t="str">
        <f t="shared" si="1"/>
        <v/>
      </c>
      <c r="AO62" s="270" t="str">
        <f t="shared" si="1"/>
        <v/>
      </c>
      <c r="AP62" s="270" t="str">
        <f t="shared" si="1"/>
        <v/>
      </c>
      <c r="AQ62" s="270" t="str">
        <f t="shared" si="1"/>
        <v/>
      </c>
      <c r="AR62" s="270" t="str">
        <f t="shared" si="1"/>
        <v/>
      </c>
      <c r="AS62" s="270" t="str">
        <f t="shared" si="1"/>
        <v/>
      </c>
      <c r="AT62" s="282" t="str">
        <f t="shared" si="1"/>
        <v/>
      </c>
      <c r="AU62" s="258" t="str">
        <f t="shared" si="1"/>
        <v/>
      </c>
      <c r="AV62" s="270" t="str">
        <f t="shared" si="1"/>
        <v/>
      </c>
      <c r="AW62" s="270" t="str">
        <f t="shared" si="1"/>
        <v/>
      </c>
      <c r="AX62" s="331" t="str">
        <f t="shared" si="1"/>
        <v/>
      </c>
      <c r="AY62" s="343"/>
      <c r="AZ62" s="355" t="str">
        <f>IF(AX62="","",IF($BB$3="４週",AX62/4,IF($BB$3="暦月",AX62/($BB$8/7),"")))</f>
        <v/>
      </c>
      <c r="BA62" s="365"/>
      <c r="BB62" s="384"/>
      <c r="BC62" s="398"/>
      <c r="BD62" s="398"/>
      <c r="BE62" s="398"/>
      <c r="BF62" s="416"/>
    </row>
    <row r="63" spans="2:58" ht="20.25" customHeight="1">
      <c r="B63" s="105"/>
      <c r="C63" s="124"/>
      <c r="D63" s="124"/>
      <c r="E63" s="124"/>
      <c r="F63" s="125"/>
      <c r="G63" s="171"/>
      <c r="H63" s="171"/>
      <c r="I63" s="171"/>
      <c r="J63" s="171"/>
      <c r="K63" s="195"/>
      <c r="L63" s="203"/>
      <c r="M63" s="210" t="s">
        <v>100</v>
      </c>
      <c r="N63" s="212"/>
      <c r="O63" s="212"/>
      <c r="P63" s="212"/>
      <c r="Q63" s="212"/>
      <c r="R63" s="247"/>
      <c r="S63" s="259" t="str">
        <f t="shared" si="1"/>
        <v/>
      </c>
      <c r="T63" s="271" t="str">
        <f t="shared" si="1"/>
        <v/>
      </c>
      <c r="U63" s="271" t="str">
        <f t="shared" si="1"/>
        <v/>
      </c>
      <c r="V63" s="271" t="str">
        <f t="shared" si="1"/>
        <v/>
      </c>
      <c r="W63" s="271" t="str">
        <f t="shared" si="1"/>
        <v/>
      </c>
      <c r="X63" s="271" t="str">
        <f t="shared" si="1"/>
        <v/>
      </c>
      <c r="Y63" s="283" t="str">
        <f t="shared" si="1"/>
        <v/>
      </c>
      <c r="Z63" s="259" t="str">
        <f t="shared" si="1"/>
        <v/>
      </c>
      <c r="AA63" s="271" t="str">
        <f t="shared" si="1"/>
        <v/>
      </c>
      <c r="AB63" s="271" t="str">
        <f t="shared" si="1"/>
        <v/>
      </c>
      <c r="AC63" s="271" t="str">
        <f t="shared" si="1"/>
        <v/>
      </c>
      <c r="AD63" s="271" t="str">
        <f t="shared" si="1"/>
        <v/>
      </c>
      <c r="AE63" s="271" t="str">
        <f t="shared" si="1"/>
        <v/>
      </c>
      <c r="AF63" s="283" t="str">
        <f t="shared" si="1"/>
        <v/>
      </c>
      <c r="AG63" s="259" t="str">
        <f t="shared" si="1"/>
        <v/>
      </c>
      <c r="AH63" s="271" t="str">
        <f t="shared" si="1"/>
        <v/>
      </c>
      <c r="AI63" s="271" t="str">
        <f t="shared" si="1"/>
        <v/>
      </c>
      <c r="AJ63" s="271" t="str">
        <f t="shared" si="1"/>
        <v/>
      </c>
      <c r="AK63" s="271" t="str">
        <f t="shared" si="1"/>
        <v/>
      </c>
      <c r="AL63" s="271" t="str">
        <f t="shared" si="1"/>
        <v/>
      </c>
      <c r="AM63" s="283" t="str">
        <f t="shared" si="1"/>
        <v/>
      </c>
      <c r="AN63" s="259" t="str">
        <f t="shared" si="1"/>
        <v/>
      </c>
      <c r="AO63" s="271" t="str">
        <f t="shared" si="1"/>
        <v/>
      </c>
      <c r="AP63" s="271" t="str">
        <f t="shared" si="1"/>
        <v/>
      </c>
      <c r="AQ63" s="271" t="str">
        <f t="shared" si="1"/>
        <v/>
      </c>
      <c r="AR63" s="271" t="str">
        <f t="shared" si="1"/>
        <v/>
      </c>
      <c r="AS63" s="271" t="str">
        <f t="shared" si="1"/>
        <v/>
      </c>
      <c r="AT63" s="283" t="str">
        <f t="shared" si="1"/>
        <v/>
      </c>
      <c r="AU63" s="259" t="str">
        <f t="shared" si="1"/>
        <v/>
      </c>
      <c r="AV63" s="271" t="str">
        <f t="shared" si="1"/>
        <v/>
      </c>
      <c r="AW63" s="271" t="str">
        <f t="shared" si="1"/>
        <v/>
      </c>
      <c r="AX63" s="332" t="str">
        <f t="shared" si="1"/>
        <v/>
      </c>
      <c r="AY63" s="344"/>
      <c r="AZ63" s="356" t="str">
        <f>IF(AX63="","",IF($BB$3="４週",AX63/4,IF($BB$3="暦月",AX63/($BB$8/7),"")))</f>
        <v/>
      </c>
      <c r="BA63" s="366"/>
      <c r="BB63" s="385"/>
      <c r="BC63" s="399"/>
      <c r="BD63" s="399"/>
      <c r="BE63" s="399"/>
      <c r="BF63" s="417"/>
    </row>
    <row r="64" spans="2:58" ht="20.25" customHeight="1">
      <c r="B64" s="106"/>
      <c r="C64" s="125"/>
      <c r="D64" s="125"/>
      <c r="E64" s="125"/>
      <c r="F64" s="125"/>
      <c r="G64" s="172" t="s">
        <v>8</v>
      </c>
      <c r="H64" s="172"/>
      <c r="I64" s="172"/>
      <c r="J64" s="172"/>
      <c r="K64" s="172"/>
      <c r="L64" s="172"/>
      <c r="M64" s="172"/>
      <c r="N64" s="172"/>
      <c r="O64" s="172"/>
      <c r="P64" s="172"/>
      <c r="Q64" s="172"/>
      <c r="R64" s="248"/>
      <c r="S64" s="260"/>
      <c r="T64" s="272"/>
      <c r="U64" s="272"/>
      <c r="V64" s="272"/>
      <c r="W64" s="272"/>
      <c r="X64" s="272"/>
      <c r="Y64" s="284"/>
      <c r="Z64" s="260"/>
      <c r="AA64" s="272"/>
      <c r="AB64" s="272"/>
      <c r="AC64" s="272"/>
      <c r="AD64" s="272"/>
      <c r="AE64" s="272"/>
      <c r="AF64" s="284"/>
      <c r="AG64" s="260"/>
      <c r="AH64" s="272"/>
      <c r="AI64" s="272"/>
      <c r="AJ64" s="272"/>
      <c r="AK64" s="272"/>
      <c r="AL64" s="272"/>
      <c r="AM64" s="284"/>
      <c r="AN64" s="260"/>
      <c r="AO64" s="272"/>
      <c r="AP64" s="272"/>
      <c r="AQ64" s="272"/>
      <c r="AR64" s="272"/>
      <c r="AS64" s="272"/>
      <c r="AT64" s="284"/>
      <c r="AU64" s="260"/>
      <c r="AV64" s="272"/>
      <c r="AW64" s="284"/>
      <c r="AX64" s="333"/>
      <c r="AY64" s="345"/>
      <c r="AZ64" s="345"/>
      <c r="BA64" s="367"/>
      <c r="BB64" s="385"/>
      <c r="BC64" s="399"/>
      <c r="BD64" s="399"/>
      <c r="BE64" s="399"/>
      <c r="BF64" s="417"/>
    </row>
    <row r="65" spans="1:73" ht="20.25" customHeight="1">
      <c r="B65" s="107"/>
      <c r="C65" s="126"/>
      <c r="D65" s="140" t="s">
        <v>247</v>
      </c>
      <c r="E65" s="151"/>
      <c r="F65" s="151"/>
      <c r="G65" s="151"/>
      <c r="H65" s="151"/>
      <c r="I65" s="151"/>
      <c r="J65" s="151"/>
      <c r="K65" s="151"/>
      <c r="L65" s="151"/>
      <c r="M65" s="151"/>
      <c r="N65" s="151"/>
      <c r="O65" s="151"/>
      <c r="P65" s="151"/>
      <c r="Q65" s="151"/>
      <c r="R65" s="249"/>
      <c r="S65" s="261" t="str">
        <f t="shared" ref="S65:AW65" si="2">IF(S64="","",S64/1.5)</f>
        <v/>
      </c>
      <c r="T65" s="273" t="str">
        <f t="shared" si="2"/>
        <v/>
      </c>
      <c r="U65" s="273" t="str">
        <f t="shared" si="2"/>
        <v/>
      </c>
      <c r="V65" s="273" t="str">
        <f t="shared" si="2"/>
        <v/>
      </c>
      <c r="W65" s="273" t="str">
        <f t="shared" si="2"/>
        <v/>
      </c>
      <c r="X65" s="273" t="str">
        <f t="shared" si="2"/>
        <v/>
      </c>
      <c r="Y65" s="285" t="str">
        <f t="shared" si="2"/>
        <v/>
      </c>
      <c r="Z65" s="261" t="str">
        <f t="shared" si="2"/>
        <v/>
      </c>
      <c r="AA65" s="273" t="str">
        <f t="shared" si="2"/>
        <v/>
      </c>
      <c r="AB65" s="273" t="str">
        <f t="shared" si="2"/>
        <v/>
      </c>
      <c r="AC65" s="273" t="str">
        <f t="shared" si="2"/>
        <v/>
      </c>
      <c r="AD65" s="273" t="str">
        <f t="shared" si="2"/>
        <v/>
      </c>
      <c r="AE65" s="273" t="str">
        <f t="shared" si="2"/>
        <v/>
      </c>
      <c r="AF65" s="285" t="str">
        <f t="shared" si="2"/>
        <v/>
      </c>
      <c r="AG65" s="261" t="str">
        <f t="shared" si="2"/>
        <v/>
      </c>
      <c r="AH65" s="273" t="str">
        <f t="shared" si="2"/>
        <v/>
      </c>
      <c r="AI65" s="273" t="str">
        <f t="shared" si="2"/>
        <v/>
      </c>
      <c r="AJ65" s="273" t="str">
        <f t="shared" si="2"/>
        <v/>
      </c>
      <c r="AK65" s="273" t="str">
        <f t="shared" si="2"/>
        <v/>
      </c>
      <c r="AL65" s="273" t="str">
        <f t="shared" si="2"/>
        <v/>
      </c>
      <c r="AM65" s="285" t="str">
        <f t="shared" si="2"/>
        <v/>
      </c>
      <c r="AN65" s="261" t="str">
        <f t="shared" si="2"/>
        <v/>
      </c>
      <c r="AO65" s="273" t="str">
        <f t="shared" si="2"/>
        <v/>
      </c>
      <c r="AP65" s="273" t="str">
        <f t="shared" si="2"/>
        <v/>
      </c>
      <c r="AQ65" s="273" t="str">
        <f t="shared" si="2"/>
        <v/>
      </c>
      <c r="AR65" s="273" t="str">
        <f t="shared" si="2"/>
        <v/>
      </c>
      <c r="AS65" s="273" t="str">
        <f t="shared" si="2"/>
        <v/>
      </c>
      <c r="AT65" s="285" t="str">
        <f t="shared" si="2"/>
        <v/>
      </c>
      <c r="AU65" s="261" t="str">
        <f t="shared" si="2"/>
        <v/>
      </c>
      <c r="AV65" s="273" t="str">
        <f t="shared" si="2"/>
        <v/>
      </c>
      <c r="AW65" s="285" t="str">
        <f t="shared" si="2"/>
        <v/>
      </c>
      <c r="AX65" s="334"/>
      <c r="AY65" s="346"/>
      <c r="AZ65" s="346"/>
      <c r="BA65" s="368"/>
      <c r="BB65" s="386"/>
      <c r="BC65" s="400"/>
      <c r="BD65" s="400"/>
      <c r="BE65" s="400"/>
      <c r="BF65" s="418"/>
    </row>
    <row r="66" spans="1:73" ht="13.5" customHeight="1">
      <c r="C66" s="127"/>
      <c r="D66" s="127"/>
      <c r="E66" s="127"/>
      <c r="F66" s="127"/>
      <c r="G66" s="173"/>
      <c r="H66" s="183"/>
      <c r="AF66" s="129"/>
    </row>
    <row r="67" spans="1:73" ht="11.45" customHeight="1">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c r="AE67" s="184"/>
      <c r="AF67" s="184"/>
      <c r="AG67" s="184"/>
      <c r="AH67" s="184"/>
      <c r="AI67" s="184"/>
      <c r="AJ67" s="184"/>
      <c r="AK67" s="184"/>
      <c r="AL67" s="184"/>
      <c r="AM67" s="184"/>
      <c r="AN67" s="184"/>
      <c r="AO67" s="184"/>
      <c r="AP67" s="184"/>
      <c r="AQ67" s="184"/>
      <c r="AR67" s="184"/>
      <c r="AS67" s="184"/>
      <c r="AT67" s="184"/>
      <c r="AU67" s="184"/>
      <c r="AV67" s="184"/>
      <c r="AW67" s="184"/>
      <c r="AX67" s="184"/>
      <c r="AY67" s="184"/>
      <c r="AZ67" s="184"/>
      <c r="BA67" s="184"/>
    </row>
    <row r="68" spans="1:73" ht="20.25" customHeight="1">
      <c r="A68" s="91"/>
      <c r="B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c r="AL68" s="91"/>
      <c r="AM68" s="91"/>
      <c r="AN68" s="91"/>
      <c r="AO68" s="91"/>
      <c r="AP68" s="91"/>
      <c r="AQ68" s="91"/>
      <c r="AR68" s="91"/>
      <c r="AS68" s="91"/>
      <c r="AT68" s="91"/>
      <c r="AU68" s="91"/>
      <c r="AV68" s="91"/>
      <c r="BN68" s="403"/>
      <c r="BO68" s="419"/>
      <c r="BP68" s="403"/>
      <c r="BQ68" s="403"/>
      <c r="BR68" s="403"/>
      <c r="BS68" s="420"/>
      <c r="BT68" s="421"/>
      <c r="BU68" s="421"/>
    </row>
    <row r="69" spans="1:73" ht="20.25" customHeight="1">
      <c r="C69" s="128"/>
      <c r="D69" s="128"/>
      <c r="E69" s="128"/>
      <c r="F69" s="128"/>
      <c r="G69" s="128"/>
      <c r="H69" s="129"/>
      <c r="I69" s="129"/>
    </row>
    <row r="70" spans="1:73" ht="20.25" customHeight="1">
      <c r="C70" s="128"/>
      <c r="D70" s="128"/>
      <c r="E70" s="128"/>
      <c r="F70" s="128"/>
      <c r="G70" s="128"/>
      <c r="H70" s="129"/>
      <c r="I70" s="129"/>
    </row>
    <row r="71" spans="1:73" ht="20.25" customHeight="1">
      <c r="C71" s="129"/>
      <c r="D71" s="129"/>
      <c r="E71" s="129"/>
      <c r="F71" s="129"/>
      <c r="G71" s="129"/>
    </row>
    <row r="72" spans="1:73" ht="20.25" customHeight="1">
      <c r="C72" s="129"/>
      <c r="D72" s="129"/>
      <c r="E72" s="129"/>
      <c r="F72" s="129"/>
      <c r="G72" s="129"/>
    </row>
    <row r="73" spans="1:73" ht="20.25" customHeight="1">
      <c r="C73" s="129"/>
      <c r="D73" s="129"/>
      <c r="E73" s="129"/>
      <c r="F73" s="129"/>
      <c r="G73" s="129"/>
    </row>
    <row r="74" spans="1:73" ht="20.25" customHeight="1">
      <c r="C74" s="129"/>
      <c r="D74" s="129"/>
      <c r="E74" s="129"/>
      <c r="F74" s="129"/>
      <c r="G74" s="129"/>
    </row>
  </sheetData>
  <sheetProtection sheet="1" insertColumns="0" deleteRows="0"/>
  <mergeCells count="237">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M62:R62"/>
    <mergeCell ref="AX62:AY62"/>
    <mergeCell ref="AZ62:BA62"/>
    <mergeCell ref="M63:R63"/>
    <mergeCell ref="AX63:AY63"/>
    <mergeCell ref="AZ63:BA63"/>
    <mergeCell ref="G64:R64"/>
    <mergeCell ref="D65:R65"/>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G62:K63"/>
    <mergeCell ref="BB62:BF65"/>
    <mergeCell ref="AX64:BA65"/>
  </mergeCells>
  <phoneticPr fontId="5" type="Hiragana"/>
  <conditionalFormatting sqref="S24">
    <cfRule type="expression" dxfId="2650" priority="913">
      <formula>INDIRECT(ADDRESS(ROW(),COLUMN()))=TRUNC(INDIRECT(ADDRESS(ROW(),COLUMN())))</formula>
    </cfRule>
  </conditionalFormatting>
  <conditionalFormatting sqref="S23">
    <cfRule type="expression" dxfId="2649" priority="912">
      <formula>INDIRECT(ADDRESS(ROW(),COLUMN()))=TRUNC(INDIRECT(ADDRESS(ROW(),COLUMN())))</formula>
    </cfRule>
  </conditionalFormatting>
  <conditionalFormatting sqref="T24:Y24">
    <cfRule type="expression" dxfId="2648" priority="911">
      <formula>INDIRECT(ADDRESS(ROW(),COLUMN()))=TRUNC(INDIRECT(ADDRESS(ROW(),COLUMN())))</formula>
    </cfRule>
  </conditionalFormatting>
  <conditionalFormatting sqref="T23:Y23">
    <cfRule type="expression" dxfId="2647" priority="910">
      <formula>INDIRECT(ADDRESS(ROW(),COLUMN()))=TRUNC(INDIRECT(ADDRESS(ROW(),COLUMN())))</formula>
    </cfRule>
  </conditionalFormatting>
  <conditionalFormatting sqref="AX23:BA24">
    <cfRule type="expression" dxfId="2646" priority="893">
      <formula>INDIRECT(ADDRESS(ROW(),COLUMN()))=TRUNC(INDIRECT(ADDRESS(ROW(),COLUMN())))</formula>
    </cfRule>
  </conditionalFormatting>
  <conditionalFormatting sqref="BC14:BD14">
    <cfRule type="expression" dxfId="2645" priority="639">
      <formula>INDIRECT(ADDRESS(ROW(),COLUMN()))=TRUNC(INDIRECT(ADDRESS(ROW(),COLUMN())))</formula>
    </cfRule>
  </conditionalFormatting>
  <conditionalFormatting sqref="Z23">
    <cfRule type="expression" dxfId="2644" priority="637">
      <formula>INDIRECT(ADDRESS(ROW(),COLUMN()))=TRUNC(INDIRECT(ADDRESS(ROW(),COLUMN())))</formula>
    </cfRule>
  </conditionalFormatting>
  <conditionalFormatting sqref="AA23:AF23">
    <cfRule type="expression" dxfId="2643" priority="635">
      <formula>INDIRECT(ADDRESS(ROW(),COLUMN()))=TRUNC(INDIRECT(ADDRESS(ROW(),COLUMN())))</formula>
    </cfRule>
  </conditionalFormatting>
  <conditionalFormatting sqref="AG23">
    <cfRule type="expression" dxfId="2642" priority="633">
      <formula>INDIRECT(ADDRESS(ROW(),COLUMN()))=TRUNC(INDIRECT(ADDRESS(ROW(),COLUMN())))</formula>
    </cfRule>
  </conditionalFormatting>
  <conditionalFormatting sqref="AH23:AM23">
    <cfRule type="expression" dxfId="2641" priority="631">
      <formula>INDIRECT(ADDRESS(ROW(),COLUMN()))=TRUNC(INDIRECT(ADDRESS(ROW(),COLUMN())))</formula>
    </cfRule>
  </conditionalFormatting>
  <conditionalFormatting sqref="AN23">
    <cfRule type="expression" dxfId="2640" priority="629">
      <formula>INDIRECT(ADDRESS(ROW(),COLUMN()))=TRUNC(INDIRECT(ADDRESS(ROW(),COLUMN())))</formula>
    </cfRule>
  </conditionalFormatting>
  <conditionalFormatting sqref="AO23:AT23">
    <cfRule type="expression" dxfId="2639" priority="627">
      <formula>INDIRECT(ADDRESS(ROW(),COLUMN()))=TRUNC(INDIRECT(ADDRESS(ROW(),COLUMN())))</formula>
    </cfRule>
  </conditionalFormatting>
  <conditionalFormatting sqref="AU23">
    <cfRule type="expression" dxfId="2638" priority="625">
      <formula>INDIRECT(ADDRESS(ROW(),COLUMN()))=TRUNC(INDIRECT(ADDRESS(ROW(),COLUMN())))</formula>
    </cfRule>
  </conditionalFormatting>
  <conditionalFormatting sqref="AV23:AW23">
    <cfRule type="expression" dxfId="2637" priority="623">
      <formula>INDIRECT(ADDRESS(ROW(),COLUMN()))=TRUNC(INDIRECT(ADDRESS(ROW(),COLUMN())))</formula>
    </cfRule>
  </conditionalFormatting>
  <conditionalFormatting sqref="S26">
    <cfRule type="expression" dxfId="2636" priority="381">
      <formula>INDIRECT(ADDRESS(ROW(),COLUMN()))=TRUNC(INDIRECT(ADDRESS(ROW(),COLUMN())))</formula>
    </cfRule>
  </conditionalFormatting>
  <conditionalFormatting sqref="T26:Y26">
    <cfRule type="expression" dxfId="2635" priority="379">
      <formula>INDIRECT(ADDRESS(ROW(),COLUMN()))=TRUNC(INDIRECT(ADDRESS(ROW(),COLUMN())))</formula>
    </cfRule>
  </conditionalFormatting>
  <conditionalFormatting sqref="AX26:BA27">
    <cfRule type="expression" dxfId="2634" priority="378">
      <formula>INDIRECT(ADDRESS(ROW(),COLUMN()))=TRUNC(INDIRECT(ADDRESS(ROW(),COLUMN())))</formula>
    </cfRule>
  </conditionalFormatting>
  <conditionalFormatting sqref="AV41:AW41">
    <cfRule type="expression" dxfId="2633" priority="257">
      <formula>INDIRECT(ADDRESS(ROW(),COLUMN()))=TRUNC(INDIRECT(ADDRESS(ROW(),COLUMN())))</formula>
    </cfRule>
  </conditionalFormatting>
  <conditionalFormatting sqref="Z26">
    <cfRule type="expression" dxfId="2632" priority="376">
      <formula>INDIRECT(ADDRESS(ROW(),COLUMN()))=TRUNC(INDIRECT(ADDRESS(ROW(),COLUMN())))</formula>
    </cfRule>
  </conditionalFormatting>
  <conditionalFormatting sqref="S44">
    <cfRule type="expression" dxfId="2631" priority="255">
      <formula>INDIRECT(ADDRESS(ROW(),COLUMN()))=TRUNC(INDIRECT(ADDRESS(ROW(),COLUMN())))</formula>
    </cfRule>
  </conditionalFormatting>
  <conditionalFormatting sqref="AA26:AF26">
    <cfRule type="expression" dxfId="2630" priority="374">
      <formula>INDIRECT(ADDRESS(ROW(),COLUMN()))=TRUNC(INDIRECT(ADDRESS(ROW(),COLUMN())))</formula>
    </cfRule>
  </conditionalFormatting>
  <conditionalFormatting sqref="T44:Y44">
    <cfRule type="expression" dxfId="2629" priority="253">
      <formula>INDIRECT(ADDRESS(ROW(),COLUMN()))=TRUNC(INDIRECT(ADDRESS(ROW(),COLUMN())))</formula>
    </cfRule>
  </conditionalFormatting>
  <conditionalFormatting sqref="AG26">
    <cfRule type="expression" dxfId="2628" priority="372">
      <formula>INDIRECT(ADDRESS(ROW(),COLUMN()))=TRUNC(INDIRECT(ADDRESS(ROW(),COLUMN())))</formula>
    </cfRule>
  </conditionalFormatting>
  <conditionalFormatting sqref="AH26:AM26">
    <cfRule type="expression" dxfId="2627" priority="370">
      <formula>INDIRECT(ADDRESS(ROW(),COLUMN()))=TRUNC(INDIRECT(ADDRESS(ROW(),COLUMN())))</formula>
    </cfRule>
  </conditionalFormatting>
  <conditionalFormatting sqref="AN26">
    <cfRule type="expression" dxfId="2626" priority="368">
      <formula>INDIRECT(ADDRESS(ROW(),COLUMN()))=TRUNC(INDIRECT(ADDRESS(ROW(),COLUMN())))</formula>
    </cfRule>
  </conditionalFormatting>
  <conditionalFormatting sqref="AO26:AT26">
    <cfRule type="expression" dxfId="2625" priority="366">
      <formula>INDIRECT(ADDRESS(ROW(),COLUMN()))=TRUNC(INDIRECT(ADDRESS(ROW(),COLUMN())))</formula>
    </cfRule>
  </conditionalFormatting>
  <conditionalFormatting sqref="AU26">
    <cfRule type="expression" dxfId="2624" priority="364">
      <formula>INDIRECT(ADDRESS(ROW(),COLUMN()))=TRUNC(INDIRECT(ADDRESS(ROW(),COLUMN())))</formula>
    </cfRule>
  </conditionalFormatting>
  <conditionalFormatting sqref="AV26:AW26">
    <cfRule type="expression" dxfId="2623" priority="362">
      <formula>INDIRECT(ADDRESS(ROW(),COLUMN()))=TRUNC(INDIRECT(ADDRESS(ROW(),COLUMN())))</formula>
    </cfRule>
  </conditionalFormatting>
  <conditionalFormatting sqref="S29">
    <cfRule type="expression" dxfId="2622" priority="360">
      <formula>INDIRECT(ADDRESS(ROW(),COLUMN()))=TRUNC(INDIRECT(ADDRESS(ROW(),COLUMN())))</formula>
    </cfRule>
  </conditionalFormatting>
  <conditionalFormatting sqref="T29:Y29">
    <cfRule type="expression" dxfId="2621" priority="358">
      <formula>INDIRECT(ADDRESS(ROW(),COLUMN()))=TRUNC(INDIRECT(ADDRESS(ROW(),COLUMN())))</formula>
    </cfRule>
  </conditionalFormatting>
  <conditionalFormatting sqref="AX29:BA30">
    <cfRule type="expression" dxfId="2620" priority="357">
      <formula>INDIRECT(ADDRESS(ROW(),COLUMN()))=TRUNC(INDIRECT(ADDRESS(ROW(),COLUMN())))</formula>
    </cfRule>
  </conditionalFormatting>
  <conditionalFormatting sqref="AG44">
    <cfRule type="expression" dxfId="2619" priority="246">
      <formula>INDIRECT(ADDRESS(ROW(),COLUMN()))=TRUNC(INDIRECT(ADDRESS(ROW(),COLUMN())))</formula>
    </cfRule>
  </conditionalFormatting>
  <conditionalFormatting sqref="Z29">
    <cfRule type="expression" dxfId="2618" priority="355">
      <formula>INDIRECT(ADDRESS(ROW(),COLUMN()))=TRUNC(INDIRECT(ADDRESS(ROW(),COLUMN())))</formula>
    </cfRule>
  </conditionalFormatting>
  <conditionalFormatting sqref="AH44:AM44">
    <cfRule type="expression" dxfId="2617" priority="244">
      <formula>INDIRECT(ADDRESS(ROW(),COLUMN()))=TRUNC(INDIRECT(ADDRESS(ROW(),COLUMN())))</formula>
    </cfRule>
  </conditionalFormatting>
  <conditionalFormatting sqref="AA29:AF29">
    <cfRule type="expression" dxfId="2616" priority="353">
      <formula>INDIRECT(ADDRESS(ROW(),COLUMN()))=TRUNC(INDIRECT(ADDRESS(ROW(),COLUMN())))</formula>
    </cfRule>
  </conditionalFormatting>
  <conditionalFormatting sqref="AN44">
    <cfRule type="expression" dxfId="2615" priority="242">
      <formula>INDIRECT(ADDRESS(ROW(),COLUMN()))=TRUNC(INDIRECT(ADDRESS(ROW(),COLUMN())))</formula>
    </cfRule>
  </conditionalFormatting>
  <conditionalFormatting sqref="AG29">
    <cfRule type="expression" dxfId="2614" priority="351">
      <formula>INDIRECT(ADDRESS(ROW(),COLUMN()))=TRUNC(INDIRECT(ADDRESS(ROW(),COLUMN())))</formula>
    </cfRule>
  </conditionalFormatting>
  <conditionalFormatting sqref="AO44:AT44">
    <cfRule type="expression" dxfId="2613" priority="240">
      <formula>INDIRECT(ADDRESS(ROW(),COLUMN()))=TRUNC(INDIRECT(ADDRESS(ROW(),COLUMN())))</formula>
    </cfRule>
  </conditionalFormatting>
  <conditionalFormatting sqref="AH29:AM29">
    <cfRule type="expression" dxfId="2612" priority="349">
      <formula>INDIRECT(ADDRESS(ROW(),COLUMN()))=TRUNC(INDIRECT(ADDRESS(ROW(),COLUMN())))</formula>
    </cfRule>
  </conditionalFormatting>
  <conditionalFormatting sqref="AU44">
    <cfRule type="expression" dxfId="2611" priority="238">
      <formula>INDIRECT(ADDRESS(ROW(),COLUMN()))=TRUNC(INDIRECT(ADDRESS(ROW(),COLUMN())))</formula>
    </cfRule>
  </conditionalFormatting>
  <conditionalFormatting sqref="AN29">
    <cfRule type="expression" dxfId="2610" priority="347">
      <formula>INDIRECT(ADDRESS(ROW(),COLUMN()))=TRUNC(INDIRECT(ADDRESS(ROW(),COLUMN())))</formula>
    </cfRule>
  </conditionalFormatting>
  <conditionalFormatting sqref="AV44:AW44">
    <cfRule type="expression" dxfId="2609" priority="236">
      <formula>INDIRECT(ADDRESS(ROW(),COLUMN()))=TRUNC(INDIRECT(ADDRESS(ROW(),COLUMN())))</formula>
    </cfRule>
  </conditionalFormatting>
  <conditionalFormatting sqref="AO29:AT29">
    <cfRule type="expression" dxfId="2608" priority="345">
      <formula>INDIRECT(ADDRESS(ROW(),COLUMN()))=TRUNC(INDIRECT(ADDRESS(ROW(),COLUMN())))</formula>
    </cfRule>
  </conditionalFormatting>
  <conditionalFormatting sqref="S47">
    <cfRule type="expression" dxfId="2607" priority="234">
      <formula>INDIRECT(ADDRESS(ROW(),COLUMN()))=TRUNC(INDIRECT(ADDRESS(ROW(),COLUMN())))</formula>
    </cfRule>
  </conditionalFormatting>
  <conditionalFormatting sqref="AU29">
    <cfRule type="expression" dxfId="2606" priority="343">
      <formula>INDIRECT(ADDRESS(ROW(),COLUMN()))=TRUNC(INDIRECT(ADDRESS(ROW(),COLUMN())))</formula>
    </cfRule>
  </conditionalFormatting>
  <conditionalFormatting sqref="T47:Y47">
    <cfRule type="expression" dxfId="2605" priority="232">
      <formula>INDIRECT(ADDRESS(ROW(),COLUMN()))=TRUNC(INDIRECT(ADDRESS(ROW(),COLUMN())))</formula>
    </cfRule>
  </conditionalFormatting>
  <conditionalFormatting sqref="AV29:AW29">
    <cfRule type="expression" dxfId="2604" priority="341">
      <formula>INDIRECT(ADDRESS(ROW(),COLUMN()))=TRUNC(INDIRECT(ADDRESS(ROW(),COLUMN())))</formula>
    </cfRule>
  </conditionalFormatting>
  <conditionalFormatting sqref="S32">
    <cfRule type="expression" dxfId="2603" priority="339">
      <formula>INDIRECT(ADDRESS(ROW(),COLUMN()))=TRUNC(INDIRECT(ADDRESS(ROW(),COLUMN())))</formula>
    </cfRule>
  </conditionalFormatting>
  <conditionalFormatting sqref="T32:Y32">
    <cfRule type="expression" dxfId="2602" priority="337">
      <formula>INDIRECT(ADDRESS(ROW(),COLUMN()))=TRUNC(INDIRECT(ADDRESS(ROW(),COLUMN())))</formula>
    </cfRule>
  </conditionalFormatting>
  <conditionalFormatting sqref="AX32:BA33">
    <cfRule type="expression" dxfId="2601" priority="336">
      <formula>INDIRECT(ADDRESS(ROW(),COLUMN()))=TRUNC(INDIRECT(ADDRESS(ROW(),COLUMN())))</formula>
    </cfRule>
  </conditionalFormatting>
  <conditionalFormatting sqref="Z32">
    <cfRule type="expression" dxfId="2600" priority="334">
      <formula>INDIRECT(ADDRESS(ROW(),COLUMN()))=TRUNC(INDIRECT(ADDRESS(ROW(),COLUMN())))</formula>
    </cfRule>
  </conditionalFormatting>
  <conditionalFormatting sqref="AA32:AF32">
    <cfRule type="expression" dxfId="2599" priority="332">
      <formula>INDIRECT(ADDRESS(ROW(),COLUMN()))=TRUNC(INDIRECT(ADDRESS(ROW(),COLUMN())))</formula>
    </cfRule>
  </conditionalFormatting>
  <conditionalFormatting sqref="AX47:BA48">
    <cfRule type="expression" dxfId="2598" priority="231">
      <formula>INDIRECT(ADDRESS(ROW(),COLUMN()))=TRUNC(INDIRECT(ADDRESS(ROW(),COLUMN())))</formula>
    </cfRule>
  </conditionalFormatting>
  <conditionalFormatting sqref="AG32">
    <cfRule type="expression" dxfId="2597" priority="330">
      <formula>INDIRECT(ADDRESS(ROW(),COLUMN()))=TRUNC(INDIRECT(ADDRESS(ROW(),COLUMN())))</formula>
    </cfRule>
  </conditionalFormatting>
  <conditionalFormatting sqref="Z47">
    <cfRule type="expression" dxfId="2596" priority="229">
      <formula>INDIRECT(ADDRESS(ROW(),COLUMN()))=TRUNC(INDIRECT(ADDRESS(ROW(),COLUMN())))</formula>
    </cfRule>
  </conditionalFormatting>
  <conditionalFormatting sqref="AH32:AM32">
    <cfRule type="expression" dxfId="2595" priority="328">
      <formula>INDIRECT(ADDRESS(ROW(),COLUMN()))=TRUNC(INDIRECT(ADDRESS(ROW(),COLUMN())))</formula>
    </cfRule>
  </conditionalFormatting>
  <conditionalFormatting sqref="AA47:AF47">
    <cfRule type="expression" dxfId="2594" priority="227">
      <formula>INDIRECT(ADDRESS(ROW(),COLUMN()))=TRUNC(INDIRECT(ADDRESS(ROW(),COLUMN())))</formula>
    </cfRule>
  </conditionalFormatting>
  <conditionalFormatting sqref="AN32">
    <cfRule type="expression" dxfId="2593" priority="326">
      <formula>INDIRECT(ADDRESS(ROW(),COLUMN()))=TRUNC(INDIRECT(ADDRESS(ROW(),COLUMN())))</formula>
    </cfRule>
  </conditionalFormatting>
  <conditionalFormatting sqref="AG47">
    <cfRule type="expression" dxfId="2592" priority="225">
      <formula>INDIRECT(ADDRESS(ROW(),COLUMN()))=TRUNC(INDIRECT(ADDRESS(ROW(),COLUMN())))</formula>
    </cfRule>
  </conditionalFormatting>
  <conditionalFormatting sqref="AO32:AT32">
    <cfRule type="expression" dxfId="2591" priority="324">
      <formula>INDIRECT(ADDRESS(ROW(),COLUMN()))=TRUNC(INDIRECT(ADDRESS(ROW(),COLUMN())))</formula>
    </cfRule>
  </conditionalFormatting>
  <conditionalFormatting sqref="AH47:AM47">
    <cfRule type="expression" dxfId="2590" priority="223">
      <formula>INDIRECT(ADDRESS(ROW(),COLUMN()))=TRUNC(INDIRECT(ADDRESS(ROW(),COLUMN())))</formula>
    </cfRule>
  </conditionalFormatting>
  <conditionalFormatting sqref="AU32">
    <cfRule type="expression" dxfId="2589" priority="322">
      <formula>INDIRECT(ADDRESS(ROW(),COLUMN()))=TRUNC(INDIRECT(ADDRESS(ROW(),COLUMN())))</formula>
    </cfRule>
  </conditionalFormatting>
  <conditionalFormatting sqref="AN47">
    <cfRule type="expression" dxfId="2588" priority="221">
      <formula>INDIRECT(ADDRESS(ROW(),COLUMN()))=TRUNC(INDIRECT(ADDRESS(ROW(),COLUMN())))</formula>
    </cfRule>
  </conditionalFormatting>
  <conditionalFormatting sqref="AV32:AW32">
    <cfRule type="expression" dxfId="2587" priority="320">
      <formula>INDIRECT(ADDRESS(ROW(),COLUMN()))=TRUNC(INDIRECT(ADDRESS(ROW(),COLUMN())))</formula>
    </cfRule>
  </conditionalFormatting>
  <conditionalFormatting sqref="S35">
    <cfRule type="expression" dxfId="2586" priority="318">
      <formula>INDIRECT(ADDRESS(ROW(),COLUMN()))=TRUNC(INDIRECT(ADDRESS(ROW(),COLUMN())))</formula>
    </cfRule>
  </conditionalFormatting>
  <conditionalFormatting sqref="T35:Y35">
    <cfRule type="expression" dxfId="2585" priority="316">
      <formula>INDIRECT(ADDRESS(ROW(),COLUMN()))=TRUNC(INDIRECT(ADDRESS(ROW(),COLUMN())))</formula>
    </cfRule>
  </conditionalFormatting>
  <conditionalFormatting sqref="AX35:BA36">
    <cfRule type="expression" dxfId="2584" priority="315">
      <formula>INDIRECT(ADDRESS(ROW(),COLUMN()))=TRUNC(INDIRECT(ADDRESS(ROW(),COLUMN())))</formula>
    </cfRule>
  </conditionalFormatting>
  <conditionalFormatting sqref="Z35">
    <cfRule type="expression" dxfId="2583" priority="313">
      <formula>INDIRECT(ADDRESS(ROW(),COLUMN()))=TRUNC(INDIRECT(ADDRESS(ROW(),COLUMN())))</formula>
    </cfRule>
  </conditionalFormatting>
  <conditionalFormatting sqref="AA35:AF35">
    <cfRule type="expression" dxfId="2582" priority="311">
      <formula>INDIRECT(ADDRESS(ROW(),COLUMN()))=TRUNC(INDIRECT(ADDRESS(ROW(),COLUMN())))</formula>
    </cfRule>
  </conditionalFormatting>
  <conditionalFormatting sqref="AG35">
    <cfRule type="expression" dxfId="2581" priority="309">
      <formula>INDIRECT(ADDRESS(ROW(),COLUMN()))=TRUNC(INDIRECT(ADDRESS(ROW(),COLUMN())))</formula>
    </cfRule>
  </conditionalFormatting>
  <conditionalFormatting sqref="AH35:AM35">
    <cfRule type="expression" dxfId="2580" priority="307">
      <formula>INDIRECT(ADDRESS(ROW(),COLUMN()))=TRUNC(INDIRECT(ADDRESS(ROW(),COLUMN())))</formula>
    </cfRule>
  </conditionalFormatting>
  <conditionalFormatting sqref="AN35">
    <cfRule type="expression" dxfId="2579" priority="305">
      <formula>INDIRECT(ADDRESS(ROW(),COLUMN()))=TRUNC(INDIRECT(ADDRESS(ROW(),COLUMN())))</formula>
    </cfRule>
  </conditionalFormatting>
  <conditionalFormatting sqref="AO35:AT35">
    <cfRule type="expression" dxfId="2578" priority="303">
      <formula>INDIRECT(ADDRESS(ROW(),COLUMN()))=TRUNC(INDIRECT(ADDRESS(ROW(),COLUMN())))</formula>
    </cfRule>
  </conditionalFormatting>
  <conditionalFormatting sqref="AU35">
    <cfRule type="expression" dxfId="2577" priority="301">
      <formula>INDIRECT(ADDRESS(ROW(),COLUMN()))=TRUNC(INDIRECT(ADDRESS(ROW(),COLUMN())))</formula>
    </cfRule>
  </conditionalFormatting>
  <conditionalFormatting sqref="AX50:BA51">
    <cfRule type="expression" dxfId="2576" priority="210">
      <formula>INDIRECT(ADDRESS(ROW(),COLUMN()))=TRUNC(INDIRECT(ADDRESS(ROW(),COLUMN())))</formula>
    </cfRule>
  </conditionalFormatting>
  <conditionalFormatting sqref="AV35:AW35">
    <cfRule type="expression" dxfId="2575" priority="299">
      <formula>INDIRECT(ADDRESS(ROW(),COLUMN()))=TRUNC(INDIRECT(ADDRESS(ROW(),COLUMN())))</formula>
    </cfRule>
  </conditionalFormatting>
  <conditionalFormatting sqref="S38">
    <cfRule type="expression" dxfId="2574" priority="297">
      <formula>INDIRECT(ADDRESS(ROW(),COLUMN()))=TRUNC(INDIRECT(ADDRESS(ROW(),COLUMN())))</formula>
    </cfRule>
  </conditionalFormatting>
  <conditionalFormatting sqref="T38:Y38">
    <cfRule type="expression" dxfId="2573" priority="295">
      <formula>INDIRECT(ADDRESS(ROW(),COLUMN()))=TRUNC(INDIRECT(ADDRESS(ROW(),COLUMN())))</formula>
    </cfRule>
  </conditionalFormatting>
  <conditionalFormatting sqref="AX38:BA39">
    <cfRule type="expression" dxfId="2572" priority="294">
      <formula>INDIRECT(ADDRESS(ROW(),COLUMN()))=TRUNC(INDIRECT(ADDRESS(ROW(),COLUMN())))</formula>
    </cfRule>
  </conditionalFormatting>
  <conditionalFormatting sqref="S50">
    <cfRule type="expression" dxfId="2571" priority="213">
      <formula>INDIRECT(ADDRESS(ROW(),COLUMN()))=TRUNC(INDIRECT(ADDRESS(ROW(),COLUMN())))</formula>
    </cfRule>
  </conditionalFormatting>
  <conditionalFormatting sqref="Z38">
    <cfRule type="expression" dxfId="2570" priority="292">
      <formula>INDIRECT(ADDRESS(ROW(),COLUMN()))=TRUNC(INDIRECT(ADDRESS(ROW(),COLUMN())))</formula>
    </cfRule>
  </conditionalFormatting>
  <conditionalFormatting sqref="T50:Y50">
    <cfRule type="expression" dxfId="2569" priority="211">
      <formula>INDIRECT(ADDRESS(ROW(),COLUMN()))=TRUNC(INDIRECT(ADDRESS(ROW(),COLUMN())))</formula>
    </cfRule>
  </conditionalFormatting>
  <conditionalFormatting sqref="AA38:AF38">
    <cfRule type="expression" dxfId="2568" priority="290">
      <formula>INDIRECT(ADDRESS(ROW(),COLUMN()))=TRUNC(INDIRECT(ADDRESS(ROW(),COLUMN())))</formula>
    </cfRule>
  </conditionalFormatting>
  <conditionalFormatting sqref="AG38">
    <cfRule type="expression" dxfId="2567" priority="288">
      <formula>INDIRECT(ADDRESS(ROW(),COLUMN()))=TRUNC(INDIRECT(ADDRESS(ROW(),COLUMN())))</formula>
    </cfRule>
  </conditionalFormatting>
  <conditionalFormatting sqref="AH38:AM38">
    <cfRule type="expression" dxfId="2566" priority="286">
      <formula>INDIRECT(ADDRESS(ROW(),COLUMN()))=TRUNC(INDIRECT(ADDRESS(ROW(),COLUMN())))</formula>
    </cfRule>
  </conditionalFormatting>
  <conditionalFormatting sqref="AN38">
    <cfRule type="expression" dxfId="2565" priority="284">
      <formula>INDIRECT(ADDRESS(ROW(),COLUMN()))=TRUNC(INDIRECT(ADDRESS(ROW(),COLUMN())))</formula>
    </cfRule>
  </conditionalFormatting>
  <conditionalFormatting sqref="AO38:AT38">
    <cfRule type="expression" dxfId="2564" priority="282">
      <formula>INDIRECT(ADDRESS(ROW(),COLUMN()))=TRUNC(INDIRECT(ADDRESS(ROW(),COLUMN())))</formula>
    </cfRule>
  </conditionalFormatting>
  <conditionalFormatting sqref="AU38">
    <cfRule type="expression" dxfId="2563" priority="280">
      <formula>INDIRECT(ADDRESS(ROW(),COLUMN()))=TRUNC(INDIRECT(ADDRESS(ROW(),COLUMN())))</formula>
    </cfRule>
  </conditionalFormatting>
  <conditionalFormatting sqref="AV38:AW38">
    <cfRule type="expression" dxfId="2562" priority="278">
      <formula>INDIRECT(ADDRESS(ROW(),COLUMN()))=TRUNC(INDIRECT(ADDRESS(ROW(),COLUMN())))</formula>
    </cfRule>
  </conditionalFormatting>
  <conditionalFormatting sqref="S41">
    <cfRule type="expression" dxfId="2561" priority="276">
      <formula>INDIRECT(ADDRESS(ROW(),COLUMN()))=TRUNC(INDIRECT(ADDRESS(ROW(),COLUMN())))</formula>
    </cfRule>
  </conditionalFormatting>
  <conditionalFormatting sqref="T41:Y41">
    <cfRule type="expression" dxfId="2560" priority="274">
      <formula>INDIRECT(ADDRESS(ROW(),COLUMN()))=TRUNC(INDIRECT(ADDRESS(ROW(),COLUMN())))</formula>
    </cfRule>
  </conditionalFormatting>
  <conditionalFormatting sqref="AX41:BA42">
    <cfRule type="expression" dxfId="2559" priority="273">
      <formula>INDIRECT(ADDRESS(ROW(),COLUMN()))=TRUNC(INDIRECT(ADDRESS(ROW(),COLUMN())))</formula>
    </cfRule>
  </conditionalFormatting>
  <conditionalFormatting sqref="AH50:AM50">
    <cfRule type="expression" dxfId="2558" priority="202">
      <formula>INDIRECT(ADDRESS(ROW(),COLUMN()))=TRUNC(INDIRECT(ADDRESS(ROW(),COLUMN())))</formula>
    </cfRule>
  </conditionalFormatting>
  <conditionalFormatting sqref="Z41">
    <cfRule type="expression" dxfId="2557" priority="271">
      <formula>INDIRECT(ADDRESS(ROW(),COLUMN()))=TRUNC(INDIRECT(ADDRESS(ROW(),COLUMN())))</formula>
    </cfRule>
  </conditionalFormatting>
  <conditionalFormatting sqref="AN50">
    <cfRule type="expression" dxfId="2556" priority="200">
      <formula>INDIRECT(ADDRESS(ROW(),COLUMN()))=TRUNC(INDIRECT(ADDRESS(ROW(),COLUMN())))</formula>
    </cfRule>
  </conditionalFormatting>
  <conditionalFormatting sqref="AA41:AF41">
    <cfRule type="expression" dxfId="2555" priority="269">
      <formula>INDIRECT(ADDRESS(ROW(),COLUMN()))=TRUNC(INDIRECT(ADDRESS(ROW(),COLUMN())))</formula>
    </cfRule>
  </conditionalFormatting>
  <conditionalFormatting sqref="AO50:AT50">
    <cfRule type="expression" dxfId="2554" priority="198">
      <formula>INDIRECT(ADDRESS(ROW(),COLUMN()))=TRUNC(INDIRECT(ADDRESS(ROW(),COLUMN())))</formula>
    </cfRule>
  </conditionalFormatting>
  <conditionalFormatting sqref="AG41">
    <cfRule type="expression" dxfId="2553" priority="267">
      <formula>INDIRECT(ADDRESS(ROW(),COLUMN()))=TRUNC(INDIRECT(ADDRESS(ROW(),COLUMN())))</formula>
    </cfRule>
  </conditionalFormatting>
  <conditionalFormatting sqref="AU50">
    <cfRule type="expression" dxfId="2552" priority="196">
      <formula>INDIRECT(ADDRESS(ROW(),COLUMN()))=TRUNC(INDIRECT(ADDRESS(ROW(),COLUMN())))</formula>
    </cfRule>
  </conditionalFormatting>
  <conditionalFormatting sqref="AH41:AM41">
    <cfRule type="expression" dxfId="2551" priority="265">
      <formula>INDIRECT(ADDRESS(ROW(),COLUMN()))=TRUNC(INDIRECT(ADDRESS(ROW(),COLUMN())))</formula>
    </cfRule>
  </conditionalFormatting>
  <conditionalFormatting sqref="AV50:AW50">
    <cfRule type="expression" dxfId="2550" priority="194">
      <formula>INDIRECT(ADDRESS(ROW(),COLUMN()))=TRUNC(INDIRECT(ADDRESS(ROW(),COLUMN())))</formula>
    </cfRule>
  </conditionalFormatting>
  <conditionalFormatting sqref="AN41">
    <cfRule type="expression" dxfId="2549" priority="263">
      <formula>INDIRECT(ADDRESS(ROW(),COLUMN()))=TRUNC(INDIRECT(ADDRESS(ROW(),COLUMN())))</formula>
    </cfRule>
  </conditionalFormatting>
  <conditionalFormatting sqref="S53">
    <cfRule type="expression" dxfId="2548" priority="192">
      <formula>INDIRECT(ADDRESS(ROW(),COLUMN()))=TRUNC(INDIRECT(ADDRESS(ROW(),COLUMN())))</formula>
    </cfRule>
  </conditionalFormatting>
  <conditionalFormatting sqref="AO41:AT41">
    <cfRule type="expression" dxfId="2547" priority="261">
      <formula>INDIRECT(ADDRESS(ROW(),COLUMN()))=TRUNC(INDIRECT(ADDRESS(ROW(),COLUMN())))</formula>
    </cfRule>
  </conditionalFormatting>
  <conditionalFormatting sqref="T53:Y53">
    <cfRule type="expression" dxfId="2546" priority="190">
      <formula>INDIRECT(ADDRESS(ROW(),COLUMN()))=TRUNC(INDIRECT(ADDRESS(ROW(),COLUMN())))</formula>
    </cfRule>
  </conditionalFormatting>
  <conditionalFormatting sqref="AU41">
    <cfRule type="expression" dxfId="2545" priority="259">
      <formula>INDIRECT(ADDRESS(ROW(),COLUMN()))=TRUNC(INDIRECT(ADDRESS(ROW(),COLUMN())))</formula>
    </cfRule>
  </conditionalFormatting>
  <conditionalFormatting sqref="AX44:BA45">
    <cfRule type="expression" dxfId="2544" priority="252">
      <formula>INDIRECT(ADDRESS(ROW(),COLUMN()))=TRUNC(INDIRECT(ADDRESS(ROW(),COLUMN())))</formula>
    </cfRule>
  </conditionalFormatting>
  <conditionalFormatting sqref="Z44">
    <cfRule type="expression" dxfId="2543" priority="250">
      <formula>INDIRECT(ADDRESS(ROW(),COLUMN()))=TRUNC(INDIRECT(ADDRESS(ROW(),COLUMN())))</formula>
    </cfRule>
  </conditionalFormatting>
  <conditionalFormatting sqref="AX53:BA54">
    <cfRule type="expression" dxfId="2542" priority="189">
      <formula>INDIRECT(ADDRESS(ROW(),COLUMN()))=TRUNC(INDIRECT(ADDRESS(ROW(),COLUMN())))</formula>
    </cfRule>
  </conditionalFormatting>
  <conditionalFormatting sqref="AA44:AF44">
    <cfRule type="expression" dxfId="2541" priority="248">
      <formula>INDIRECT(ADDRESS(ROW(),COLUMN()))=TRUNC(INDIRECT(ADDRESS(ROW(),COLUMN())))</formula>
    </cfRule>
  </conditionalFormatting>
  <conditionalFormatting sqref="Z53">
    <cfRule type="expression" dxfId="2540" priority="187">
      <formula>INDIRECT(ADDRESS(ROW(),COLUMN()))=TRUNC(INDIRECT(ADDRESS(ROW(),COLUMN())))</formula>
    </cfRule>
  </conditionalFormatting>
  <conditionalFormatting sqref="AA53:AF53">
    <cfRule type="expression" dxfId="2539" priority="185">
      <formula>INDIRECT(ADDRESS(ROW(),COLUMN()))=TRUNC(INDIRECT(ADDRESS(ROW(),COLUMN())))</formula>
    </cfRule>
  </conditionalFormatting>
  <conditionalFormatting sqref="AG53">
    <cfRule type="expression" dxfId="2538" priority="183">
      <formula>INDIRECT(ADDRESS(ROW(),COLUMN()))=TRUNC(INDIRECT(ADDRESS(ROW(),COLUMN())))</formula>
    </cfRule>
  </conditionalFormatting>
  <conditionalFormatting sqref="AH53:AM53">
    <cfRule type="expression" dxfId="2537" priority="181">
      <formula>INDIRECT(ADDRESS(ROW(),COLUMN()))=TRUNC(INDIRECT(ADDRESS(ROW(),COLUMN())))</formula>
    </cfRule>
  </conditionalFormatting>
  <conditionalFormatting sqref="AN53">
    <cfRule type="expression" dxfId="2536" priority="179">
      <formula>INDIRECT(ADDRESS(ROW(),COLUMN()))=TRUNC(INDIRECT(ADDRESS(ROW(),COLUMN())))</formula>
    </cfRule>
  </conditionalFormatting>
  <conditionalFormatting sqref="AO53:AT53">
    <cfRule type="expression" dxfId="2535" priority="177">
      <formula>INDIRECT(ADDRESS(ROW(),COLUMN()))=TRUNC(INDIRECT(ADDRESS(ROW(),COLUMN())))</formula>
    </cfRule>
  </conditionalFormatting>
  <conditionalFormatting sqref="AO47:AT47">
    <cfRule type="expression" dxfId="2534" priority="219">
      <formula>INDIRECT(ADDRESS(ROW(),COLUMN()))=TRUNC(INDIRECT(ADDRESS(ROW(),COLUMN())))</formula>
    </cfRule>
  </conditionalFormatting>
  <conditionalFormatting sqref="AX56:BA57">
    <cfRule type="expression" dxfId="2533" priority="168">
      <formula>INDIRECT(ADDRESS(ROW(),COLUMN()))=TRUNC(INDIRECT(ADDRESS(ROW(),COLUMN())))</formula>
    </cfRule>
  </conditionalFormatting>
  <conditionalFormatting sqref="AU47">
    <cfRule type="expression" dxfId="2532" priority="217">
      <formula>INDIRECT(ADDRESS(ROW(),COLUMN()))=TRUNC(INDIRECT(ADDRESS(ROW(),COLUMN())))</formula>
    </cfRule>
  </conditionalFormatting>
  <conditionalFormatting sqref="Z56">
    <cfRule type="expression" dxfId="2531" priority="166">
      <formula>INDIRECT(ADDRESS(ROW(),COLUMN()))=TRUNC(INDIRECT(ADDRESS(ROW(),COLUMN())))</formula>
    </cfRule>
  </conditionalFormatting>
  <conditionalFormatting sqref="AV47:AW47">
    <cfRule type="expression" dxfId="2530" priority="215">
      <formula>INDIRECT(ADDRESS(ROW(),COLUMN()))=TRUNC(INDIRECT(ADDRESS(ROW(),COLUMN())))</formula>
    </cfRule>
  </conditionalFormatting>
  <conditionalFormatting sqref="T56:Y56">
    <cfRule type="expression" dxfId="2529" priority="169">
      <formula>INDIRECT(ADDRESS(ROW(),COLUMN()))=TRUNC(INDIRECT(ADDRESS(ROW(),COLUMN())))</formula>
    </cfRule>
  </conditionalFormatting>
  <conditionalFormatting sqref="Z50">
    <cfRule type="expression" dxfId="2528" priority="208">
      <formula>INDIRECT(ADDRESS(ROW(),COLUMN()))=TRUNC(INDIRECT(ADDRESS(ROW(),COLUMN())))</formula>
    </cfRule>
  </conditionalFormatting>
  <conditionalFormatting sqref="AA50:AF50">
    <cfRule type="expression" dxfId="2527" priority="206">
      <formula>INDIRECT(ADDRESS(ROW(),COLUMN()))=TRUNC(INDIRECT(ADDRESS(ROW(),COLUMN())))</formula>
    </cfRule>
  </conditionalFormatting>
  <conditionalFormatting sqref="AG50">
    <cfRule type="expression" dxfId="2526" priority="204">
      <formula>INDIRECT(ADDRESS(ROW(),COLUMN()))=TRUNC(INDIRECT(ADDRESS(ROW(),COLUMN())))</formula>
    </cfRule>
  </conditionalFormatting>
  <conditionalFormatting sqref="AN56">
    <cfRule type="expression" dxfId="2525" priority="158">
      <formula>INDIRECT(ADDRESS(ROW(),COLUMN()))=TRUNC(INDIRECT(ADDRESS(ROW(),COLUMN())))</formula>
    </cfRule>
  </conditionalFormatting>
  <conditionalFormatting sqref="AO56:AT56">
    <cfRule type="expression" dxfId="2524" priority="156">
      <formula>INDIRECT(ADDRESS(ROW(),COLUMN()))=TRUNC(INDIRECT(ADDRESS(ROW(),COLUMN())))</formula>
    </cfRule>
  </conditionalFormatting>
  <conditionalFormatting sqref="AU56">
    <cfRule type="expression" dxfId="2523" priority="154">
      <formula>INDIRECT(ADDRESS(ROW(),COLUMN()))=TRUNC(INDIRECT(ADDRESS(ROW(),COLUMN())))</formula>
    </cfRule>
  </conditionalFormatting>
  <conditionalFormatting sqref="AV56:AW56">
    <cfRule type="expression" dxfId="2522" priority="152">
      <formula>INDIRECT(ADDRESS(ROW(),COLUMN()))=TRUNC(INDIRECT(ADDRESS(ROW(),COLUMN())))</formula>
    </cfRule>
  </conditionalFormatting>
  <conditionalFormatting sqref="S59">
    <cfRule type="expression" dxfId="2521" priority="150">
      <formula>INDIRECT(ADDRESS(ROW(),COLUMN()))=TRUNC(INDIRECT(ADDRESS(ROW(),COLUMN())))</formula>
    </cfRule>
  </conditionalFormatting>
  <conditionalFormatting sqref="T59:Y59">
    <cfRule type="expression" dxfId="2520" priority="148">
      <formula>INDIRECT(ADDRESS(ROW(),COLUMN()))=TRUNC(INDIRECT(ADDRESS(ROW(),COLUMN())))</formula>
    </cfRule>
  </conditionalFormatting>
  <conditionalFormatting sqref="AU53">
    <cfRule type="expression" dxfId="2519" priority="175">
      <formula>INDIRECT(ADDRESS(ROW(),COLUMN()))=TRUNC(INDIRECT(ADDRESS(ROW(),COLUMN())))</formula>
    </cfRule>
  </conditionalFormatting>
  <conditionalFormatting sqref="AV53:AW53">
    <cfRule type="expression" dxfId="2518" priority="173">
      <formula>INDIRECT(ADDRESS(ROW(),COLUMN()))=TRUNC(INDIRECT(ADDRESS(ROW(),COLUMN())))</formula>
    </cfRule>
  </conditionalFormatting>
  <conditionalFormatting sqref="S56">
    <cfRule type="expression" dxfId="2517" priority="171">
      <formula>INDIRECT(ADDRESS(ROW(),COLUMN()))=TRUNC(INDIRECT(ADDRESS(ROW(),COLUMN())))</formula>
    </cfRule>
  </conditionalFormatting>
  <conditionalFormatting sqref="AX59:BA60">
    <cfRule type="expression" dxfId="2516" priority="147">
      <formula>INDIRECT(ADDRESS(ROW(),COLUMN()))=TRUNC(INDIRECT(ADDRESS(ROW(),COLUMN())))</formula>
    </cfRule>
  </conditionalFormatting>
  <conditionalFormatting sqref="Z59">
    <cfRule type="expression" dxfId="2515" priority="145">
      <formula>INDIRECT(ADDRESS(ROW(),COLUMN()))=TRUNC(INDIRECT(ADDRESS(ROW(),COLUMN())))</formula>
    </cfRule>
  </conditionalFormatting>
  <conditionalFormatting sqref="AA56:AF56">
    <cfRule type="expression" dxfId="2514" priority="164">
      <formula>INDIRECT(ADDRESS(ROW(),COLUMN()))=TRUNC(INDIRECT(ADDRESS(ROW(),COLUMN())))</formula>
    </cfRule>
  </conditionalFormatting>
  <conditionalFormatting sqref="AA59:AF59">
    <cfRule type="expression" dxfId="2513" priority="143">
      <formula>INDIRECT(ADDRESS(ROW(),COLUMN()))=TRUNC(INDIRECT(ADDRESS(ROW(),COLUMN())))</formula>
    </cfRule>
  </conditionalFormatting>
  <conditionalFormatting sqref="AG56">
    <cfRule type="expression" dxfId="2512" priority="162">
      <formula>INDIRECT(ADDRESS(ROW(),COLUMN()))=TRUNC(INDIRECT(ADDRESS(ROW(),COLUMN())))</formula>
    </cfRule>
  </conditionalFormatting>
  <conditionalFormatting sqref="AG59">
    <cfRule type="expression" dxfId="2511" priority="141">
      <formula>INDIRECT(ADDRESS(ROW(),COLUMN()))=TRUNC(INDIRECT(ADDRESS(ROW(),COLUMN())))</formula>
    </cfRule>
  </conditionalFormatting>
  <conditionalFormatting sqref="AH56:AM56">
    <cfRule type="expression" dxfId="2510" priority="160">
      <formula>INDIRECT(ADDRESS(ROW(),COLUMN()))=TRUNC(INDIRECT(ADDRESS(ROW(),COLUMN())))</formula>
    </cfRule>
  </conditionalFormatting>
  <conditionalFormatting sqref="AH59:AM59">
    <cfRule type="expression" dxfId="2509" priority="139">
      <formula>INDIRECT(ADDRESS(ROW(),COLUMN()))=TRUNC(INDIRECT(ADDRESS(ROW(),COLUMN())))</formula>
    </cfRule>
  </conditionalFormatting>
  <conditionalFormatting sqref="AN59">
    <cfRule type="expression" dxfId="2508" priority="137">
      <formula>INDIRECT(ADDRESS(ROW(),COLUMN()))=TRUNC(INDIRECT(ADDRESS(ROW(),COLUMN())))</formula>
    </cfRule>
  </conditionalFormatting>
  <conditionalFormatting sqref="AO59:AT59">
    <cfRule type="expression" dxfId="2507" priority="135">
      <formula>INDIRECT(ADDRESS(ROW(),COLUMN()))=TRUNC(INDIRECT(ADDRESS(ROW(),COLUMN())))</formula>
    </cfRule>
  </conditionalFormatting>
  <conditionalFormatting sqref="AU59">
    <cfRule type="expression" dxfId="2506" priority="133">
      <formula>INDIRECT(ADDRESS(ROW(),COLUMN()))=TRUNC(INDIRECT(ADDRESS(ROW(),COLUMN())))</formula>
    </cfRule>
  </conditionalFormatting>
  <conditionalFormatting sqref="Z24">
    <cfRule type="expression" dxfId="2505" priority="128">
      <formula>INDIRECT(ADDRESS(ROW(),COLUMN()))=TRUNC(INDIRECT(ADDRESS(ROW(),COLUMN())))</formula>
    </cfRule>
  </conditionalFormatting>
  <conditionalFormatting sqref="AG24">
    <cfRule type="expression" dxfId="2504" priority="126">
      <formula>INDIRECT(ADDRESS(ROW(),COLUMN()))=TRUNC(INDIRECT(ADDRESS(ROW(),COLUMN())))</formula>
    </cfRule>
  </conditionalFormatting>
  <conditionalFormatting sqref="AN24">
    <cfRule type="expression" dxfId="2503" priority="124">
      <formula>INDIRECT(ADDRESS(ROW(),COLUMN()))=TRUNC(INDIRECT(ADDRESS(ROW(),COLUMN())))</formula>
    </cfRule>
  </conditionalFormatting>
  <conditionalFormatting sqref="AU24">
    <cfRule type="expression" dxfId="2502" priority="122">
      <formula>INDIRECT(ADDRESS(ROW(),COLUMN()))=TRUNC(INDIRECT(ADDRESS(ROW(),COLUMN())))</formula>
    </cfRule>
  </conditionalFormatting>
  <conditionalFormatting sqref="AV59:AW59">
    <cfRule type="expression" dxfId="2501" priority="131">
      <formula>INDIRECT(ADDRESS(ROW(),COLUMN()))=TRUNC(INDIRECT(ADDRESS(ROW(),COLUMN())))</formula>
    </cfRule>
  </conditionalFormatting>
  <conditionalFormatting sqref="S62:BA65">
    <cfRule type="expression" dxfId="2500" priority="129">
      <formula>INDIRECT(ADDRESS(ROW(),COLUMN()))=TRUNC(INDIRECT(ADDRESS(ROW(),COLUMN())))</formula>
    </cfRule>
  </conditionalFormatting>
  <conditionalFormatting sqref="AA24:AF24">
    <cfRule type="expression" dxfId="2499" priority="127">
      <formula>INDIRECT(ADDRESS(ROW(),COLUMN()))=TRUNC(INDIRECT(ADDRESS(ROW(),COLUMN())))</formula>
    </cfRule>
  </conditionalFormatting>
  <conditionalFormatting sqref="AH24:AM24">
    <cfRule type="expression" dxfId="2498" priority="125">
      <formula>INDIRECT(ADDRESS(ROW(),COLUMN()))=TRUNC(INDIRECT(ADDRESS(ROW(),COLUMN())))</formula>
    </cfRule>
  </conditionalFormatting>
  <conditionalFormatting sqref="AO24:AT24">
    <cfRule type="expression" dxfId="2497" priority="123">
      <formula>INDIRECT(ADDRESS(ROW(),COLUMN()))=TRUNC(INDIRECT(ADDRESS(ROW(),COLUMN())))</formula>
    </cfRule>
  </conditionalFormatting>
  <conditionalFormatting sqref="AV24:AW24">
    <cfRule type="expression" dxfId="2496" priority="121">
      <formula>INDIRECT(ADDRESS(ROW(),COLUMN()))=TRUNC(INDIRECT(ADDRESS(ROW(),COLUMN())))</formula>
    </cfRule>
  </conditionalFormatting>
  <conditionalFormatting sqref="S27">
    <cfRule type="expression" dxfId="2495" priority="120">
      <formula>INDIRECT(ADDRESS(ROW(),COLUMN()))=TRUNC(INDIRECT(ADDRESS(ROW(),COLUMN())))</formula>
    </cfRule>
  </conditionalFormatting>
  <conditionalFormatting sqref="T27:Y27">
    <cfRule type="expression" dxfId="2494" priority="119">
      <formula>INDIRECT(ADDRESS(ROW(),COLUMN()))=TRUNC(INDIRECT(ADDRESS(ROW(),COLUMN())))</formula>
    </cfRule>
  </conditionalFormatting>
  <conditionalFormatting sqref="Z27">
    <cfRule type="expression" dxfId="2493" priority="118">
      <formula>INDIRECT(ADDRESS(ROW(),COLUMN()))=TRUNC(INDIRECT(ADDRESS(ROW(),COLUMN())))</formula>
    </cfRule>
  </conditionalFormatting>
  <conditionalFormatting sqref="AA27:AF27">
    <cfRule type="expression" dxfId="2492" priority="117">
      <formula>INDIRECT(ADDRESS(ROW(),COLUMN()))=TRUNC(INDIRECT(ADDRESS(ROW(),COLUMN())))</formula>
    </cfRule>
  </conditionalFormatting>
  <conditionalFormatting sqref="AG27">
    <cfRule type="expression" dxfId="2491" priority="116">
      <formula>INDIRECT(ADDRESS(ROW(),COLUMN()))=TRUNC(INDIRECT(ADDRESS(ROW(),COLUMN())))</formula>
    </cfRule>
  </conditionalFormatting>
  <conditionalFormatting sqref="AH27:AM27">
    <cfRule type="expression" dxfId="2490" priority="115">
      <formula>INDIRECT(ADDRESS(ROW(),COLUMN()))=TRUNC(INDIRECT(ADDRESS(ROW(),COLUMN())))</formula>
    </cfRule>
  </conditionalFormatting>
  <conditionalFormatting sqref="AN27">
    <cfRule type="expression" dxfId="2489" priority="114">
      <formula>INDIRECT(ADDRESS(ROW(),COLUMN()))=TRUNC(INDIRECT(ADDRESS(ROW(),COLUMN())))</formula>
    </cfRule>
  </conditionalFormatting>
  <conditionalFormatting sqref="AO27:AT27">
    <cfRule type="expression" dxfId="2488" priority="113">
      <formula>INDIRECT(ADDRESS(ROW(),COLUMN()))=TRUNC(INDIRECT(ADDRESS(ROW(),COLUMN())))</formula>
    </cfRule>
  </conditionalFormatting>
  <conditionalFormatting sqref="AU27">
    <cfRule type="expression" dxfId="2487" priority="112">
      <formula>INDIRECT(ADDRESS(ROW(),COLUMN()))=TRUNC(INDIRECT(ADDRESS(ROW(),COLUMN())))</formula>
    </cfRule>
  </conditionalFormatting>
  <conditionalFormatting sqref="AV27:AW27">
    <cfRule type="expression" dxfId="2486" priority="111">
      <formula>INDIRECT(ADDRESS(ROW(),COLUMN()))=TRUNC(INDIRECT(ADDRESS(ROW(),COLUMN())))</formula>
    </cfRule>
  </conditionalFormatting>
  <conditionalFormatting sqref="S30">
    <cfRule type="expression" dxfId="2485" priority="110">
      <formula>INDIRECT(ADDRESS(ROW(),COLUMN()))=TRUNC(INDIRECT(ADDRESS(ROW(),COLUMN())))</formula>
    </cfRule>
  </conditionalFormatting>
  <conditionalFormatting sqref="T30:Y30">
    <cfRule type="expression" dxfId="2484" priority="109">
      <formula>INDIRECT(ADDRESS(ROW(),COLUMN()))=TRUNC(INDIRECT(ADDRESS(ROW(),COLUMN())))</formula>
    </cfRule>
  </conditionalFormatting>
  <conditionalFormatting sqref="Z30">
    <cfRule type="expression" dxfId="2483" priority="108">
      <formula>INDIRECT(ADDRESS(ROW(),COLUMN()))=TRUNC(INDIRECT(ADDRESS(ROW(),COLUMN())))</formula>
    </cfRule>
  </conditionalFormatting>
  <conditionalFormatting sqref="AA30:AF30">
    <cfRule type="expression" dxfId="2482" priority="107">
      <formula>INDIRECT(ADDRESS(ROW(),COLUMN()))=TRUNC(INDIRECT(ADDRESS(ROW(),COLUMN())))</formula>
    </cfRule>
  </conditionalFormatting>
  <conditionalFormatting sqref="AG30">
    <cfRule type="expression" dxfId="2481" priority="106">
      <formula>INDIRECT(ADDRESS(ROW(),COLUMN()))=TRUNC(INDIRECT(ADDRESS(ROW(),COLUMN())))</formula>
    </cfRule>
  </conditionalFormatting>
  <conditionalFormatting sqref="AH30:AM30">
    <cfRule type="expression" dxfId="2480" priority="105">
      <formula>INDIRECT(ADDRESS(ROW(),COLUMN()))=TRUNC(INDIRECT(ADDRESS(ROW(),COLUMN())))</formula>
    </cfRule>
  </conditionalFormatting>
  <conditionalFormatting sqref="AN30">
    <cfRule type="expression" dxfId="2479" priority="104">
      <formula>INDIRECT(ADDRESS(ROW(),COLUMN()))=TRUNC(INDIRECT(ADDRESS(ROW(),COLUMN())))</formula>
    </cfRule>
  </conditionalFormatting>
  <conditionalFormatting sqref="AO30:AT30">
    <cfRule type="expression" dxfId="2478" priority="103">
      <formula>INDIRECT(ADDRESS(ROW(),COLUMN()))=TRUNC(INDIRECT(ADDRESS(ROW(),COLUMN())))</formula>
    </cfRule>
  </conditionalFormatting>
  <conditionalFormatting sqref="AU30">
    <cfRule type="expression" dxfId="2477" priority="102">
      <formula>INDIRECT(ADDRESS(ROW(),COLUMN()))=TRUNC(INDIRECT(ADDRESS(ROW(),COLUMN())))</formula>
    </cfRule>
  </conditionalFormatting>
  <conditionalFormatting sqref="AV30:AW30">
    <cfRule type="expression" dxfId="2476" priority="101">
      <formula>INDIRECT(ADDRESS(ROW(),COLUMN()))=TRUNC(INDIRECT(ADDRESS(ROW(),COLUMN())))</formula>
    </cfRule>
  </conditionalFormatting>
  <conditionalFormatting sqref="S33">
    <cfRule type="expression" dxfId="2475" priority="100">
      <formula>INDIRECT(ADDRESS(ROW(),COLUMN()))=TRUNC(INDIRECT(ADDRESS(ROW(),COLUMN())))</formula>
    </cfRule>
  </conditionalFormatting>
  <conditionalFormatting sqref="T33:Y33">
    <cfRule type="expression" dxfId="2474" priority="99">
      <formula>INDIRECT(ADDRESS(ROW(),COLUMN()))=TRUNC(INDIRECT(ADDRESS(ROW(),COLUMN())))</formula>
    </cfRule>
  </conditionalFormatting>
  <conditionalFormatting sqref="Z33">
    <cfRule type="expression" dxfId="2473" priority="98">
      <formula>INDIRECT(ADDRESS(ROW(),COLUMN()))=TRUNC(INDIRECT(ADDRESS(ROW(),COLUMN())))</formula>
    </cfRule>
  </conditionalFormatting>
  <conditionalFormatting sqref="AA33:AF33">
    <cfRule type="expression" dxfId="2472" priority="97">
      <formula>INDIRECT(ADDRESS(ROW(),COLUMN()))=TRUNC(INDIRECT(ADDRESS(ROW(),COLUMN())))</formula>
    </cfRule>
  </conditionalFormatting>
  <conditionalFormatting sqref="AG33">
    <cfRule type="expression" dxfId="2471" priority="96">
      <formula>INDIRECT(ADDRESS(ROW(),COLUMN()))=TRUNC(INDIRECT(ADDRESS(ROW(),COLUMN())))</formula>
    </cfRule>
  </conditionalFormatting>
  <conditionalFormatting sqref="AH33:AM33">
    <cfRule type="expression" dxfId="2470" priority="95">
      <formula>INDIRECT(ADDRESS(ROW(),COLUMN()))=TRUNC(INDIRECT(ADDRESS(ROW(),COLUMN())))</formula>
    </cfRule>
  </conditionalFormatting>
  <conditionalFormatting sqref="AN33">
    <cfRule type="expression" dxfId="2469" priority="94">
      <formula>INDIRECT(ADDRESS(ROW(),COLUMN()))=TRUNC(INDIRECT(ADDRESS(ROW(),COLUMN())))</formula>
    </cfRule>
  </conditionalFormatting>
  <conditionalFormatting sqref="AO33:AT33">
    <cfRule type="expression" dxfId="2468" priority="93">
      <formula>INDIRECT(ADDRESS(ROW(),COLUMN()))=TRUNC(INDIRECT(ADDRESS(ROW(),COLUMN())))</formula>
    </cfRule>
  </conditionalFormatting>
  <conditionalFormatting sqref="AU33">
    <cfRule type="expression" dxfId="2467" priority="92">
      <formula>INDIRECT(ADDRESS(ROW(),COLUMN()))=TRUNC(INDIRECT(ADDRESS(ROW(),COLUMN())))</formula>
    </cfRule>
  </conditionalFormatting>
  <conditionalFormatting sqref="AV33:AW33">
    <cfRule type="expression" dxfId="2466" priority="91">
      <formula>INDIRECT(ADDRESS(ROW(),COLUMN()))=TRUNC(INDIRECT(ADDRESS(ROW(),COLUMN())))</formula>
    </cfRule>
  </conditionalFormatting>
  <conditionalFormatting sqref="S36">
    <cfRule type="expression" dxfId="2465" priority="90">
      <formula>INDIRECT(ADDRESS(ROW(),COLUMN()))=TRUNC(INDIRECT(ADDRESS(ROW(),COLUMN())))</formula>
    </cfRule>
  </conditionalFormatting>
  <conditionalFormatting sqref="T36:Y36">
    <cfRule type="expression" dxfId="2464" priority="89">
      <formula>INDIRECT(ADDRESS(ROW(),COLUMN()))=TRUNC(INDIRECT(ADDRESS(ROW(),COLUMN())))</formula>
    </cfRule>
  </conditionalFormatting>
  <conditionalFormatting sqref="Z36">
    <cfRule type="expression" dxfId="2463" priority="88">
      <formula>INDIRECT(ADDRESS(ROW(),COLUMN()))=TRUNC(INDIRECT(ADDRESS(ROW(),COLUMN())))</formula>
    </cfRule>
  </conditionalFormatting>
  <conditionalFormatting sqref="AA36:AF36">
    <cfRule type="expression" dxfId="2462" priority="87">
      <formula>INDIRECT(ADDRESS(ROW(),COLUMN()))=TRUNC(INDIRECT(ADDRESS(ROW(),COLUMN())))</formula>
    </cfRule>
  </conditionalFormatting>
  <conditionalFormatting sqref="AG36">
    <cfRule type="expression" dxfId="2461" priority="86">
      <formula>INDIRECT(ADDRESS(ROW(),COLUMN()))=TRUNC(INDIRECT(ADDRESS(ROW(),COLUMN())))</formula>
    </cfRule>
  </conditionalFormatting>
  <conditionalFormatting sqref="AH36:AM36">
    <cfRule type="expression" dxfId="2460" priority="85">
      <formula>INDIRECT(ADDRESS(ROW(),COLUMN()))=TRUNC(INDIRECT(ADDRESS(ROW(),COLUMN())))</formula>
    </cfRule>
  </conditionalFormatting>
  <conditionalFormatting sqref="AN36">
    <cfRule type="expression" dxfId="2459" priority="84">
      <formula>INDIRECT(ADDRESS(ROW(),COLUMN()))=TRUNC(INDIRECT(ADDRESS(ROW(),COLUMN())))</formula>
    </cfRule>
  </conditionalFormatting>
  <conditionalFormatting sqref="AO36:AT36">
    <cfRule type="expression" dxfId="2458" priority="83">
      <formula>INDIRECT(ADDRESS(ROW(),COLUMN()))=TRUNC(INDIRECT(ADDRESS(ROW(),COLUMN())))</formula>
    </cfRule>
  </conditionalFormatting>
  <conditionalFormatting sqref="AU36">
    <cfRule type="expression" dxfId="2457" priority="82">
      <formula>INDIRECT(ADDRESS(ROW(),COLUMN()))=TRUNC(INDIRECT(ADDRESS(ROW(),COLUMN())))</formula>
    </cfRule>
  </conditionalFormatting>
  <conditionalFormatting sqref="AV36:AW36">
    <cfRule type="expression" dxfId="2456" priority="81">
      <formula>INDIRECT(ADDRESS(ROW(),COLUMN()))=TRUNC(INDIRECT(ADDRESS(ROW(),COLUMN())))</formula>
    </cfRule>
  </conditionalFormatting>
  <conditionalFormatting sqref="S39">
    <cfRule type="expression" dxfId="2455" priority="80">
      <formula>INDIRECT(ADDRESS(ROW(),COLUMN()))=TRUNC(INDIRECT(ADDRESS(ROW(),COLUMN())))</formula>
    </cfRule>
  </conditionalFormatting>
  <conditionalFormatting sqref="T39:Y39">
    <cfRule type="expression" dxfId="2454" priority="79">
      <formula>INDIRECT(ADDRESS(ROW(),COLUMN()))=TRUNC(INDIRECT(ADDRESS(ROW(),COLUMN())))</formula>
    </cfRule>
  </conditionalFormatting>
  <conditionalFormatting sqref="Z39">
    <cfRule type="expression" dxfId="2453" priority="78">
      <formula>INDIRECT(ADDRESS(ROW(),COLUMN()))=TRUNC(INDIRECT(ADDRESS(ROW(),COLUMN())))</formula>
    </cfRule>
  </conditionalFormatting>
  <conditionalFormatting sqref="AA39:AF39">
    <cfRule type="expression" dxfId="2452" priority="77">
      <formula>INDIRECT(ADDRESS(ROW(),COLUMN()))=TRUNC(INDIRECT(ADDRESS(ROW(),COLUMN())))</formula>
    </cfRule>
  </conditionalFormatting>
  <conditionalFormatting sqref="AG39">
    <cfRule type="expression" dxfId="2451" priority="76">
      <formula>INDIRECT(ADDRESS(ROW(),COLUMN()))=TRUNC(INDIRECT(ADDRESS(ROW(),COLUMN())))</formula>
    </cfRule>
  </conditionalFormatting>
  <conditionalFormatting sqref="AH39:AM39">
    <cfRule type="expression" dxfId="2450" priority="75">
      <formula>INDIRECT(ADDRESS(ROW(),COLUMN()))=TRUNC(INDIRECT(ADDRESS(ROW(),COLUMN())))</formula>
    </cfRule>
  </conditionalFormatting>
  <conditionalFormatting sqref="AN39">
    <cfRule type="expression" dxfId="2449" priority="74">
      <formula>INDIRECT(ADDRESS(ROW(),COLUMN()))=TRUNC(INDIRECT(ADDRESS(ROW(),COLUMN())))</formula>
    </cfRule>
  </conditionalFormatting>
  <conditionalFormatting sqref="AO39:AT39">
    <cfRule type="expression" dxfId="2448" priority="73">
      <formula>INDIRECT(ADDRESS(ROW(),COLUMN()))=TRUNC(INDIRECT(ADDRESS(ROW(),COLUMN())))</formula>
    </cfRule>
  </conditionalFormatting>
  <conditionalFormatting sqref="AU39">
    <cfRule type="expression" dxfId="2447" priority="72">
      <formula>INDIRECT(ADDRESS(ROW(),COLUMN()))=TRUNC(INDIRECT(ADDRESS(ROW(),COLUMN())))</formula>
    </cfRule>
  </conditionalFormatting>
  <conditionalFormatting sqref="AV39:AW39">
    <cfRule type="expression" dxfId="2446" priority="71">
      <formula>INDIRECT(ADDRESS(ROW(),COLUMN()))=TRUNC(INDIRECT(ADDRESS(ROW(),COLUMN())))</formula>
    </cfRule>
  </conditionalFormatting>
  <conditionalFormatting sqref="S42">
    <cfRule type="expression" dxfId="2445" priority="70">
      <formula>INDIRECT(ADDRESS(ROW(),COLUMN()))=TRUNC(INDIRECT(ADDRESS(ROW(),COLUMN())))</formula>
    </cfRule>
  </conditionalFormatting>
  <conditionalFormatting sqref="T42:Y42">
    <cfRule type="expression" dxfId="2444" priority="69">
      <formula>INDIRECT(ADDRESS(ROW(),COLUMN()))=TRUNC(INDIRECT(ADDRESS(ROW(),COLUMN())))</formula>
    </cfRule>
  </conditionalFormatting>
  <conditionalFormatting sqref="Z42">
    <cfRule type="expression" dxfId="2443" priority="68">
      <formula>INDIRECT(ADDRESS(ROW(),COLUMN()))=TRUNC(INDIRECT(ADDRESS(ROW(),COLUMN())))</formula>
    </cfRule>
  </conditionalFormatting>
  <conditionalFormatting sqref="AA42:AF42">
    <cfRule type="expression" dxfId="2442" priority="67">
      <formula>INDIRECT(ADDRESS(ROW(),COLUMN()))=TRUNC(INDIRECT(ADDRESS(ROW(),COLUMN())))</formula>
    </cfRule>
  </conditionalFormatting>
  <conditionalFormatting sqref="AG42">
    <cfRule type="expression" dxfId="2441" priority="66">
      <formula>INDIRECT(ADDRESS(ROW(),COLUMN()))=TRUNC(INDIRECT(ADDRESS(ROW(),COLUMN())))</formula>
    </cfRule>
  </conditionalFormatting>
  <conditionalFormatting sqref="AH42:AM42">
    <cfRule type="expression" dxfId="2440" priority="65">
      <formula>INDIRECT(ADDRESS(ROW(),COLUMN()))=TRUNC(INDIRECT(ADDRESS(ROW(),COLUMN())))</formula>
    </cfRule>
  </conditionalFormatting>
  <conditionalFormatting sqref="AN42">
    <cfRule type="expression" dxfId="2439" priority="64">
      <formula>INDIRECT(ADDRESS(ROW(),COLUMN()))=TRUNC(INDIRECT(ADDRESS(ROW(),COLUMN())))</formula>
    </cfRule>
  </conditionalFormatting>
  <conditionalFormatting sqref="AO42:AT42">
    <cfRule type="expression" dxfId="2438" priority="63">
      <formula>INDIRECT(ADDRESS(ROW(),COLUMN()))=TRUNC(INDIRECT(ADDRESS(ROW(),COLUMN())))</formula>
    </cfRule>
  </conditionalFormatting>
  <conditionalFormatting sqref="AU42">
    <cfRule type="expression" dxfId="2437" priority="62">
      <formula>INDIRECT(ADDRESS(ROW(),COLUMN()))=TRUNC(INDIRECT(ADDRESS(ROW(),COLUMN())))</formula>
    </cfRule>
  </conditionalFormatting>
  <conditionalFormatting sqref="AV42:AW42">
    <cfRule type="expression" dxfId="2436" priority="61">
      <formula>INDIRECT(ADDRESS(ROW(),COLUMN()))=TRUNC(INDIRECT(ADDRESS(ROW(),COLUMN())))</formula>
    </cfRule>
  </conditionalFormatting>
  <conditionalFormatting sqref="S45">
    <cfRule type="expression" dxfId="2435" priority="60">
      <formula>INDIRECT(ADDRESS(ROW(),COLUMN()))=TRUNC(INDIRECT(ADDRESS(ROW(),COLUMN())))</formula>
    </cfRule>
  </conditionalFormatting>
  <conditionalFormatting sqref="T45:Y45">
    <cfRule type="expression" dxfId="2434" priority="59">
      <formula>INDIRECT(ADDRESS(ROW(),COLUMN()))=TRUNC(INDIRECT(ADDRESS(ROW(),COLUMN())))</formula>
    </cfRule>
  </conditionalFormatting>
  <conditionalFormatting sqref="Z45">
    <cfRule type="expression" dxfId="2433" priority="58">
      <formula>INDIRECT(ADDRESS(ROW(),COLUMN()))=TRUNC(INDIRECT(ADDRESS(ROW(),COLUMN())))</formula>
    </cfRule>
  </conditionalFormatting>
  <conditionalFormatting sqref="AA45:AF45">
    <cfRule type="expression" dxfId="2432" priority="57">
      <formula>INDIRECT(ADDRESS(ROW(),COLUMN()))=TRUNC(INDIRECT(ADDRESS(ROW(),COLUMN())))</formula>
    </cfRule>
  </conditionalFormatting>
  <conditionalFormatting sqref="AG45">
    <cfRule type="expression" dxfId="2431" priority="56">
      <formula>INDIRECT(ADDRESS(ROW(),COLUMN()))=TRUNC(INDIRECT(ADDRESS(ROW(),COLUMN())))</formula>
    </cfRule>
  </conditionalFormatting>
  <conditionalFormatting sqref="AH45:AM45">
    <cfRule type="expression" dxfId="2430" priority="55">
      <formula>INDIRECT(ADDRESS(ROW(),COLUMN()))=TRUNC(INDIRECT(ADDRESS(ROW(),COLUMN())))</formula>
    </cfRule>
  </conditionalFormatting>
  <conditionalFormatting sqref="AN45">
    <cfRule type="expression" dxfId="2429" priority="54">
      <formula>INDIRECT(ADDRESS(ROW(),COLUMN()))=TRUNC(INDIRECT(ADDRESS(ROW(),COLUMN())))</formula>
    </cfRule>
  </conditionalFormatting>
  <conditionalFormatting sqref="AO45:AT45">
    <cfRule type="expression" dxfId="2428" priority="53">
      <formula>INDIRECT(ADDRESS(ROW(),COLUMN()))=TRUNC(INDIRECT(ADDRESS(ROW(),COLUMN())))</formula>
    </cfRule>
  </conditionalFormatting>
  <conditionalFormatting sqref="AU45">
    <cfRule type="expression" dxfId="2427" priority="52">
      <formula>INDIRECT(ADDRESS(ROW(),COLUMN()))=TRUNC(INDIRECT(ADDRESS(ROW(),COLUMN())))</formula>
    </cfRule>
  </conditionalFormatting>
  <conditionalFormatting sqref="AV45:AW45">
    <cfRule type="expression" dxfId="2426" priority="51">
      <formula>INDIRECT(ADDRESS(ROW(),COLUMN()))=TRUNC(INDIRECT(ADDRESS(ROW(),COLUMN())))</formula>
    </cfRule>
  </conditionalFormatting>
  <conditionalFormatting sqref="S48">
    <cfRule type="expression" dxfId="2425" priority="50">
      <formula>INDIRECT(ADDRESS(ROW(),COLUMN()))=TRUNC(INDIRECT(ADDRESS(ROW(),COLUMN())))</formula>
    </cfRule>
  </conditionalFormatting>
  <conditionalFormatting sqref="T48:Y48">
    <cfRule type="expression" dxfId="2424" priority="49">
      <formula>INDIRECT(ADDRESS(ROW(),COLUMN()))=TRUNC(INDIRECT(ADDRESS(ROW(),COLUMN())))</formula>
    </cfRule>
  </conditionalFormatting>
  <conditionalFormatting sqref="Z48">
    <cfRule type="expression" dxfId="2423" priority="48">
      <formula>INDIRECT(ADDRESS(ROW(),COLUMN()))=TRUNC(INDIRECT(ADDRESS(ROW(),COLUMN())))</formula>
    </cfRule>
  </conditionalFormatting>
  <conditionalFormatting sqref="AA48:AF48">
    <cfRule type="expression" dxfId="2422" priority="47">
      <formula>INDIRECT(ADDRESS(ROW(),COLUMN()))=TRUNC(INDIRECT(ADDRESS(ROW(),COLUMN())))</formula>
    </cfRule>
  </conditionalFormatting>
  <conditionalFormatting sqref="AG48">
    <cfRule type="expression" dxfId="2421" priority="46">
      <formula>INDIRECT(ADDRESS(ROW(),COLUMN()))=TRUNC(INDIRECT(ADDRESS(ROW(),COLUMN())))</formula>
    </cfRule>
  </conditionalFormatting>
  <conditionalFormatting sqref="AH48:AM48">
    <cfRule type="expression" dxfId="2420" priority="45">
      <formula>INDIRECT(ADDRESS(ROW(),COLUMN()))=TRUNC(INDIRECT(ADDRESS(ROW(),COLUMN())))</formula>
    </cfRule>
  </conditionalFormatting>
  <conditionalFormatting sqref="AN48">
    <cfRule type="expression" dxfId="2419" priority="44">
      <formula>INDIRECT(ADDRESS(ROW(),COLUMN()))=TRUNC(INDIRECT(ADDRESS(ROW(),COLUMN())))</formula>
    </cfRule>
  </conditionalFormatting>
  <conditionalFormatting sqref="AO48:AT48">
    <cfRule type="expression" dxfId="2418" priority="43">
      <formula>INDIRECT(ADDRESS(ROW(),COLUMN()))=TRUNC(INDIRECT(ADDRESS(ROW(),COLUMN())))</formula>
    </cfRule>
  </conditionalFormatting>
  <conditionalFormatting sqref="AU48">
    <cfRule type="expression" dxfId="2417" priority="42">
      <formula>INDIRECT(ADDRESS(ROW(),COLUMN()))=TRUNC(INDIRECT(ADDRESS(ROW(),COLUMN())))</formula>
    </cfRule>
  </conditionalFormatting>
  <conditionalFormatting sqref="AV48:AW48">
    <cfRule type="expression" dxfId="2416" priority="41">
      <formula>INDIRECT(ADDRESS(ROW(),COLUMN()))=TRUNC(INDIRECT(ADDRESS(ROW(),COLUMN())))</formula>
    </cfRule>
  </conditionalFormatting>
  <conditionalFormatting sqref="S51">
    <cfRule type="expression" dxfId="2415" priority="40">
      <formula>INDIRECT(ADDRESS(ROW(),COLUMN()))=TRUNC(INDIRECT(ADDRESS(ROW(),COLUMN())))</formula>
    </cfRule>
  </conditionalFormatting>
  <conditionalFormatting sqref="T51:Y51">
    <cfRule type="expression" dxfId="2414" priority="39">
      <formula>INDIRECT(ADDRESS(ROW(),COLUMN()))=TRUNC(INDIRECT(ADDRESS(ROW(),COLUMN())))</formula>
    </cfRule>
  </conditionalFormatting>
  <conditionalFormatting sqref="Z51">
    <cfRule type="expression" dxfId="2413" priority="38">
      <formula>INDIRECT(ADDRESS(ROW(),COLUMN()))=TRUNC(INDIRECT(ADDRESS(ROW(),COLUMN())))</formula>
    </cfRule>
  </conditionalFormatting>
  <conditionalFormatting sqref="AA51:AF51">
    <cfRule type="expression" dxfId="2412" priority="37">
      <formula>INDIRECT(ADDRESS(ROW(),COLUMN()))=TRUNC(INDIRECT(ADDRESS(ROW(),COLUMN())))</formula>
    </cfRule>
  </conditionalFormatting>
  <conditionalFormatting sqref="AG51">
    <cfRule type="expression" dxfId="2411" priority="36">
      <formula>INDIRECT(ADDRESS(ROW(),COLUMN()))=TRUNC(INDIRECT(ADDRESS(ROW(),COLUMN())))</formula>
    </cfRule>
  </conditionalFormatting>
  <conditionalFormatting sqref="AH51:AM51">
    <cfRule type="expression" dxfId="2410" priority="35">
      <formula>INDIRECT(ADDRESS(ROW(),COLUMN()))=TRUNC(INDIRECT(ADDRESS(ROW(),COLUMN())))</formula>
    </cfRule>
  </conditionalFormatting>
  <conditionalFormatting sqref="AN51">
    <cfRule type="expression" dxfId="2409" priority="34">
      <formula>INDIRECT(ADDRESS(ROW(),COLUMN()))=TRUNC(INDIRECT(ADDRESS(ROW(),COLUMN())))</formula>
    </cfRule>
  </conditionalFormatting>
  <conditionalFormatting sqref="AO51:AT51">
    <cfRule type="expression" dxfId="2408" priority="33">
      <formula>INDIRECT(ADDRESS(ROW(),COLUMN()))=TRUNC(INDIRECT(ADDRESS(ROW(),COLUMN())))</formula>
    </cfRule>
  </conditionalFormatting>
  <conditionalFormatting sqref="AU51">
    <cfRule type="expression" dxfId="2407" priority="32">
      <formula>INDIRECT(ADDRESS(ROW(),COLUMN()))=TRUNC(INDIRECT(ADDRESS(ROW(),COLUMN())))</formula>
    </cfRule>
  </conditionalFormatting>
  <conditionalFormatting sqref="AV51:AW51">
    <cfRule type="expression" dxfId="2406" priority="31">
      <formula>INDIRECT(ADDRESS(ROW(),COLUMN()))=TRUNC(INDIRECT(ADDRESS(ROW(),COLUMN())))</formula>
    </cfRule>
  </conditionalFormatting>
  <conditionalFormatting sqref="S54">
    <cfRule type="expression" dxfId="2405" priority="30">
      <formula>INDIRECT(ADDRESS(ROW(),COLUMN()))=TRUNC(INDIRECT(ADDRESS(ROW(),COLUMN())))</formula>
    </cfRule>
  </conditionalFormatting>
  <conditionalFormatting sqref="T54:Y54">
    <cfRule type="expression" dxfId="2404" priority="29">
      <formula>INDIRECT(ADDRESS(ROW(),COLUMN()))=TRUNC(INDIRECT(ADDRESS(ROW(),COLUMN())))</formula>
    </cfRule>
  </conditionalFormatting>
  <conditionalFormatting sqref="Z54">
    <cfRule type="expression" dxfId="2403" priority="28">
      <formula>INDIRECT(ADDRESS(ROW(),COLUMN()))=TRUNC(INDIRECT(ADDRESS(ROW(),COLUMN())))</formula>
    </cfRule>
  </conditionalFormatting>
  <conditionalFormatting sqref="AA54:AF54">
    <cfRule type="expression" dxfId="2402" priority="27">
      <formula>INDIRECT(ADDRESS(ROW(),COLUMN()))=TRUNC(INDIRECT(ADDRESS(ROW(),COLUMN())))</formula>
    </cfRule>
  </conditionalFormatting>
  <conditionalFormatting sqref="AG54">
    <cfRule type="expression" dxfId="2401" priority="26">
      <formula>INDIRECT(ADDRESS(ROW(),COLUMN()))=TRUNC(INDIRECT(ADDRESS(ROW(),COLUMN())))</formula>
    </cfRule>
  </conditionalFormatting>
  <conditionalFormatting sqref="AH54:AM54">
    <cfRule type="expression" dxfId="2400" priority="25">
      <formula>INDIRECT(ADDRESS(ROW(),COLUMN()))=TRUNC(INDIRECT(ADDRESS(ROW(),COLUMN())))</formula>
    </cfRule>
  </conditionalFormatting>
  <conditionalFormatting sqref="AN54">
    <cfRule type="expression" dxfId="2399" priority="24">
      <formula>INDIRECT(ADDRESS(ROW(),COLUMN()))=TRUNC(INDIRECT(ADDRESS(ROW(),COLUMN())))</formula>
    </cfRule>
  </conditionalFormatting>
  <conditionalFormatting sqref="AO54:AT54">
    <cfRule type="expression" dxfId="2398" priority="23">
      <formula>INDIRECT(ADDRESS(ROW(),COLUMN()))=TRUNC(INDIRECT(ADDRESS(ROW(),COLUMN())))</formula>
    </cfRule>
  </conditionalFormatting>
  <conditionalFormatting sqref="AU54">
    <cfRule type="expression" dxfId="2397" priority="22">
      <formula>INDIRECT(ADDRESS(ROW(),COLUMN()))=TRUNC(INDIRECT(ADDRESS(ROW(),COLUMN())))</formula>
    </cfRule>
  </conditionalFormatting>
  <conditionalFormatting sqref="AV54:AW54">
    <cfRule type="expression" dxfId="2396" priority="21">
      <formula>INDIRECT(ADDRESS(ROW(),COLUMN()))=TRUNC(INDIRECT(ADDRESS(ROW(),COLUMN())))</formula>
    </cfRule>
  </conditionalFormatting>
  <conditionalFormatting sqref="S57">
    <cfRule type="expression" dxfId="2395" priority="20">
      <formula>INDIRECT(ADDRESS(ROW(),COLUMN()))=TRUNC(INDIRECT(ADDRESS(ROW(),COLUMN())))</formula>
    </cfRule>
  </conditionalFormatting>
  <conditionalFormatting sqref="T57:Y57">
    <cfRule type="expression" dxfId="2394" priority="19">
      <formula>INDIRECT(ADDRESS(ROW(),COLUMN()))=TRUNC(INDIRECT(ADDRESS(ROW(),COLUMN())))</formula>
    </cfRule>
  </conditionalFormatting>
  <conditionalFormatting sqref="Z57">
    <cfRule type="expression" dxfId="2393" priority="18">
      <formula>INDIRECT(ADDRESS(ROW(),COLUMN()))=TRUNC(INDIRECT(ADDRESS(ROW(),COLUMN())))</formula>
    </cfRule>
  </conditionalFormatting>
  <conditionalFormatting sqref="AA57:AF57">
    <cfRule type="expression" dxfId="2392" priority="17">
      <formula>INDIRECT(ADDRESS(ROW(),COLUMN()))=TRUNC(INDIRECT(ADDRESS(ROW(),COLUMN())))</formula>
    </cfRule>
  </conditionalFormatting>
  <conditionalFormatting sqref="AG57">
    <cfRule type="expression" dxfId="2391" priority="16">
      <formula>INDIRECT(ADDRESS(ROW(),COLUMN()))=TRUNC(INDIRECT(ADDRESS(ROW(),COLUMN())))</formula>
    </cfRule>
  </conditionalFormatting>
  <conditionalFormatting sqref="AH57:AM57">
    <cfRule type="expression" dxfId="2390" priority="15">
      <formula>INDIRECT(ADDRESS(ROW(),COLUMN()))=TRUNC(INDIRECT(ADDRESS(ROW(),COLUMN())))</formula>
    </cfRule>
  </conditionalFormatting>
  <conditionalFormatting sqref="AN57">
    <cfRule type="expression" dxfId="2389" priority="14">
      <formula>INDIRECT(ADDRESS(ROW(),COLUMN()))=TRUNC(INDIRECT(ADDRESS(ROW(),COLUMN())))</formula>
    </cfRule>
  </conditionalFormatting>
  <conditionalFormatting sqref="AO57:AT57">
    <cfRule type="expression" dxfId="2388" priority="13">
      <formula>INDIRECT(ADDRESS(ROW(),COLUMN()))=TRUNC(INDIRECT(ADDRESS(ROW(),COLUMN())))</formula>
    </cfRule>
  </conditionalFormatting>
  <conditionalFormatting sqref="AU57">
    <cfRule type="expression" dxfId="2387" priority="12">
      <formula>INDIRECT(ADDRESS(ROW(),COLUMN()))=TRUNC(INDIRECT(ADDRESS(ROW(),COLUMN())))</formula>
    </cfRule>
  </conditionalFormatting>
  <conditionalFormatting sqref="AV57:AW57">
    <cfRule type="expression" dxfId="2386" priority="11">
      <formula>INDIRECT(ADDRESS(ROW(),COLUMN()))=TRUNC(INDIRECT(ADDRESS(ROW(),COLUMN())))</formula>
    </cfRule>
  </conditionalFormatting>
  <conditionalFormatting sqref="S60">
    <cfRule type="expression" dxfId="2385" priority="10">
      <formula>INDIRECT(ADDRESS(ROW(),COLUMN()))=TRUNC(INDIRECT(ADDRESS(ROW(),COLUMN())))</formula>
    </cfRule>
  </conditionalFormatting>
  <conditionalFormatting sqref="T60:Y60">
    <cfRule type="expression" dxfId="2384" priority="9">
      <formula>INDIRECT(ADDRESS(ROW(),COLUMN()))=TRUNC(INDIRECT(ADDRESS(ROW(),COLUMN())))</formula>
    </cfRule>
  </conditionalFormatting>
  <conditionalFormatting sqref="Z60">
    <cfRule type="expression" dxfId="2383" priority="8">
      <formula>INDIRECT(ADDRESS(ROW(),COLUMN()))=TRUNC(INDIRECT(ADDRESS(ROW(),COLUMN())))</formula>
    </cfRule>
  </conditionalFormatting>
  <conditionalFormatting sqref="AA60:AF60">
    <cfRule type="expression" dxfId="2382" priority="7">
      <formula>INDIRECT(ADDRESS(ROW(),COLUMN()))=TRUNC(INDIRECT(ADDRESS(ROW(),COLUMN())))</formula>
    </cfRule>
  </conditionalFormatting>
  <conditionalFormatting sqref="AG60">
    <cfRule type="expression" dxfId="2381" priority="6">
      <formula>INDIRECT(ADDRESS(ROW(),COLUMN()))=TRUNC(INDIRECT(ADDRESS(ROW(),COLUMN())))</formula>
    </cfRule>
  </conditionalFormatting>
  <conditionalFormatting sqref="AH60:AM60">
    <cfRule type="expression" dxfId="2380" priority="5">
      <formula>INDIRECT(ADDRESS(ROW(),COLUMN()))=TRUNC(INDIRECT(ADDRESS(ROW(),COLUMN())))</formula>
    </cfRule>
  </conditionalFormatting>
  <conditionalFormatting sqref="AN60">
    <cfRule type="expression" dxfId="2379" priority="4">
      <formula>INDIRECT(ADDRESS(ROW(),COLUMN()))=TRUNC(INDIRECT(ADDRESS(ROW(),COLUMN())))</formula>
    </cfRule>
  </conditionalFormatting>
  <conditionalFormatting sqref="AO60:AT60">
    <cfRule type="expression" dxfId="2378" priority="3">
      <formula>INDIRECT(ADDRESS(ROW(),COLUMN()))=TRUNC(INDIRECT(ADDRESS(ROW(),COLUMN())))</formula>
    </cfRule>
  </conditionalFormatting>
  <conditionalFormatting sqref="AU60">
    <cfRule type="expression" dxfId="2377" priority="2">
      <formula>INDIRECT(ADDRESS(ROW(),COLUMN()))=TRUNC(INDIRECT(ADDRESS(ROW(),COLUMN())))</formula>
    </cfRule>
  </conditionalFormatting>
  <conditionalFormatting sqref="AV60:AW60">
    <cfRule type="expression" dxfId="2376" priority="1">
      <formula>INDIRECT(ADDRESS(ROW(),COLUMN()))=TRUNC(INDIRECT(ADDRESS(ROW(),COLUMN())))</formula>
    </cfRule>
  </conditionalFormatting>
  <dataValidations count="9">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1" sqref="BB3:BE3">
      <formula1>"４週,暦月"</formula1>
    </dataValidation>
    <dataValidation type="list" allowBlank="1" showDropDown="0" showInputMessage="1" showErrorMessage="1" sqref="AC3">
      <formula1>#REF!</formula1>
    </dataValidation>
    <dataValidation type="list" allowBlank="1" showDropDown="0" showInputMessage="1" showErrorMessage="1" sqref="S22:AW22">
      <formula1>シフト記号表</formula1>
    </dataValidation>
    <dataValidation type="list" allowBlank="1" showDropDown="0" showInputMessage="1" showErrorMessage="1" sqref="BB4:BE4">
      <formula1>"予定,実績,予定・実績"</formula1>
    </dataValidation>
    <dataValidation type="list" allowBlank="1" showDropDown="0" showInputMessage="1" showErrorMessage="0" sqref="C22:E60">
      <formula1>職種</formula1>
    </dataValidation>
    <dataValidation type="list" allowBlank="1" showDropDown="0" showInputMessage="1" showErrorMessage="0" sqref="S25:AW25 S28:AW28 S31:AW31 S34:AW34 S37:AW37 S40:AW40 S43:AW43 S46:AW46 S49:AW49 S52:AW52 S55:AW55 S58:AW58">
      <formula1>シフト記号表</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3" right="0.15748031496063" top="0.31496062992126" bottom="0.35433070866141703" header="0.31496062992126" footer="0.31496062992126"/>
  <pageSetup paperSize="9" scale="41" fitToWidth="1" fitToHeight="0" orientation="landscape" usePrinterDefaults="1"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U335"/>
  <sheetViews>
    <sheetView showGridLines="0" view="pageBreakPreview" zoomScale="70" zoomScaleNormal="70" zoomScaleSheetLayoutView="70" workbookViewId="0">
      <selection activeCell="B1" sqref="B1"/>
    </sheetView>
  </sheetViews>
  <sheetFormatPr defaultColWidth="4.375" defaultRowHeight="20.25" customHeight="1"/>
  <cols>
    <col min="1" max="1" width="1.625" style="87" customWidth="1"/>
    <col min="2" max="5" width="5.75" style="87" customWidth="1"/>
    <col min="6" max="6" width="16.5" style="87" hidden="1" customWidth="1"/>
    <col min="7" max="58" width="5.625" style="87" customWidth="1"/>
    <col min="59" max="16384" width="4.375" style="87"/>
  </cols>
  <sheetData>
    <row r="1" spans="2:64" s="88" customFormat="1" ht="20.25" customHeight="1">
      <c r="C1" s="108" t="s">
        <v>87</v>
      </c>
      <c r="D1" s="108"/>
      <c r="E1" s="108"/>
      <c r="F1" s="108"/>
      <c r="G1" s="108"/>
      <c r="H1" s="174" t="s">
        <v>12</v>
      </c>
      <c r="J1" s="174"/>
      <c r="L1" s="108"/>
      <c r="M1" s="108"/>
      <c r="N1" s="108"/>
      <c r="O1" s="108"/>
      <c r="P1" s="108"/>
      <c r="Q1" s="108"/>
      <c r="R1" s="108"/>
      <c r="AM1" s="299"/>
      <c r="AN1" s="275"/>
      <c r="AO1" s="275" t="s">
        <v>36</v>
      </c>
      <c r="AP1" s="302" t="s">
        <v>224</v>
      </c>
      <c r="AQ1" s="303"/>
      <c r="AR1" s="303"/>
      <c r="AS1" s="303"/>
      <c r="AT1" s="303"/>
      <c r="AU1" s="303"/>
      <c r="AV1" s="303"/>
      <c r="AW1" s="303"/>
      <c r="AX1" s="303"/>
      <c r="AY1" s="303"/>
      <c r="AZ1" s="303"/>
      <c r="BA1" s="303"/>
      <c r="BB1" s="303"/>
      <c r="BC1" s="303"/>
      <c r="BD1" s="303"/>
      <c r="BE1" s="303"/>
      <c r="BF1" s="275" t="s">
        <v>54</v>
      </c>
    </row>
    <row r="2" spans="2:64" s="88" customFormat="1" ht="20.25" customHeight="1">
      <c r="C2" s="108"/>
      <c r="D2" s="108"/>
      <c r="E2" s="108"/>
      <c r="F2" s="108"/>
      <c r="G2" s="108"/>
      <c r="J2" s="174"/>
      <c r="L2" s="108"/>
      <c r="M2" s="108"/>
      <c r="N2" s="108"/>
      <c r="O2" s="108"/>
      <c r="P2" s="108"/>
      <c r="Q2" s="108"/>
      <c r="R2" s="108"/>
      <c r="Y2" s="275" t="s">
        <v>83</v>
      </c>
      <c r="Z2" s="286"/>
      <c r="AA2" s="286"/>
      <c r="AB2" s="275" t="s">
        <v>69</v>
      </c>
      <c r="AC2" s="292" t="str">
        <f>IF(Z2=0,"",YEAR(DATE(2018+Z2,1,1)))</f>
        <v/>
      </c>
      <c r="AD2" s="292"/>
      <c r="AE2" s="89" t="s">
        <v>90</v>
      </c>
      <c r="AF2" s="89" t="s">
        <v>16</v>
      </c>
      <c r="AG2" s="286"/>
      <c r="AH2" s="286"/>
      <c r="AI2" s="89" t="s">
        <v>86</v>
      </c>
      <c r="AM2" s="299"/>
      <c r="AN2" s="275"/>
      <c r="AO2" s="275" t="s">
        <v>113</v>
      </c>
      <c r="AP2" s="286"/>
      <c r="AQ2" s="286"/>
      <c r="AR2" s="286"/>
      <c r="AS2" s="286"/>
      <c r="AT2" s="286"/>
      <c r="AU2" s="286"/>
      <c r="AV2" s="286"/>
      <c r="AW2" s="286"/>
      <c r="AX2" s="286"/>
      <c r="AY2" s="286"/>
      <c r="AZ2" s="286"/>
      <c r="BA2" s="286"/>
      <c r="BB2" s="286"/>
      <c r="BC2" s="286"/>
      <c r="BD2" s="286"/>
      <c r="BE2" s="286"/>
      <c r="BF2" s="275" t="s">
        <v>54</v>
      </c>
    </row>
    <row r="3" spans="2:64" s="89" customFormat="1" ht="20.25" customHeight="1">
      <c r="B3" s="92"/>
      <c r="C3" s="92"/>
      <c r="D3" s="92"/>
      <c r="E3" s="92"/>
      <c r="F3" s="92"/>
      <c r="G3" s="160"/>
      <c r="H3" s="92"/>
      <c r="I3" s="92"/>
      <c r="J3" s="160"/>
      <c r="K3" s="92"/>
      <c r="L3" s="196"/>
      <c r="M3" s="196"/>
      <c r="N3" s="196"/>
      <c r="O3" s="196"/>
      <c r="P3" s="196"/>
      <c r="Q3" s="196"/>
      <c r="R3" s="196"/>
      <c r="S3" s="92"/>
      <c r="T3" s="92"/>
      <c r="U3" s="92"/>
      <c r="V3" s="92"/>
      <c r="W3" s="92"/>
      <c r="X3" s="92"/>
      <c r="Y3" s="92"/>
      <c r="Z3" s="287"/>
      <c r="AA3" s="287"/>
      <c r="AB3" s="287"/>
      <c r="AC3" s="293"/>
      <c r="AD3" s="287"/>
      <c r="AE3" s="92"/>
      <c r="AF3" s="92"/>
      <c r="AG3" s="92"/>
      <c r="AH3" s="92"/>
      <c r="AI3" s="92"/>
      <c r="AJ3" s="92"/>
      <c r="AK3" s="92"/>
      <c r="AL3" s="92"/>
      <c r="AM3" s="92"/>
      <c r="AN3" s="92"/>
      <c r="AO3" s="92"/>
      <c r="AP3" s="92"/>
      <c r="AQ3" s="92"/>
      <c r="AR3" s="92"/>
      <c r="AS3" s="92"/>
      <c r="AT3" s="92"/>
      <c r="BA3" s="357" t="s">
        <v>167</v>
      </c>
      <c r="BB3" s="369" t="s">
        <v>212</v>
      </c>
      <c r="BC3" s="387"/>
      <c r="BD3" s="387"/>
      <c r="BE3" s="402"/>
      <c r="BF3" s="275"/>
    </row>
    <row r="4" spans="2:64" s="89" customFormat="1" ht="18.75">
      <c r="B4" s="92"/>
      <c r="C4" s="92"/>
      <c r="D4" s="92"/>
      <c r="E4" s="92"/>
      <c r="F4" s="92"/>
      <c r="G4" s="160"/>
      <c r="H4" s="92"/>
      <c r="I4" s="92"/>
      <c r="J4" s="160"/>
      <c r="K4" s="92"/>
      <c r="L4" s="196"/>
      <c r="M4" s="196"/>
      <c r="N4" s="196"/>
      <c r="O4" s="196"/>
      <c r="P4" s="196"/>
      <c r="Q4" s="196"/>
      <c r="R4" s="196"/>
      <c r="S4" s="92"/>
      <c r="T4" s="92"/>
      <c r="U4" s="92"/>
      <c r="V4" s="92"/>
      <c r="W4" s="92"/>
      <c r="X4" s="92"/>
      <c r="Y4" s="92"/>
      <c r="Z4" s="288"/>
      <c r="AA4" s="288"/>
      <c r="AB4" s="92"/>
      <c r="AC4" s="92"/>
      <c r="AD4" s="92"/>
      <c r="AE4" s="92"/>
      <c r="AF4" s="92"/>
      <c r="AG4" s="296"/>
      <c r="AH4" s="296"/>
      <c r="AI4" s="296"/>
      <c r="AJ4" s="296"/>
      <c r="AK4" s="296"/>
      <c r="AL4" s="296"/>
      <c r="AM4" s="296"/>
      <c r="AN4" s="296"/>
      <c r="AO4" s="296"/>
      <c r="AP4" s="296"/>
      <c r="AQ4" s="296"/>
      <c r="AR4" s="296"/>
      <c r="AS4" s="296"/>
      <c r="AT4" s="296"/>
      <c r="AU4" s="88"/>
      <c r="AV4" s="88"/>
      <c r="AW4" s="88"/>
      <c r="AX4" s="88"/>
      <c r="AY4" s="88"/>
      <c r="AZ4" s="88"/>
      <c r="BA4" s="357" t="s">
        <v>84</v>
      </c>
      <c r="BB4" s="369" t="s">
        <v>213</v>
      </c>
      <c r="BC4" s="387"/>
      <c r="BD4" s="387"/>
      <c r="BE4" s="402"/>
      <c r="BF4" s="347"/>
    </row>
    <row r="5" spans="2:64" s="89" customFormat="1" ht="6.75" customHeight="1">
      <c r="B5" s="92"/>
      <c r="C5" s="109"/>
      <c r="D5" s="109"/>
      <c r="E5" s="109"/>
      <c r="F5" s="109"/>
      <c r="G5" s="161"/>
      <c r="H5" s="109"/>
      <c r="I5" s="109"/>
      <c r="J5" s="161"/>
      <c r="K5" s="109"/>
      <c r="L5" s="185"/>
      <c r="M5" s="185"/>
      <c r="N5" s="185"/>
      <c r="O5" s="185"/>
      <c r="P5" s="185"/>
      <c r="Q5" s="185"/>
      <c r="R5" s="185"/>
      <c r="S5" s="109"/>
      <c r="T5" s="109"/>
      <c r="U5" s="109"/>
      <c r="V5" s="109"/>
      <c r="W5" s="109"/>
      <c r="X5" s="109"/>
      <c r="Y5" s="109"/>
      <c r="Z5" s="189"/>
      <c r="AA5" s="189"/>
      <c r="AB5" s="109"/>
      <c r="AC5" s="109"/>
      <c r="AD5" s="109"/>
      <c r="AE5" s="109"/>
      <c r="AF5" s="92"/>
      <c r="AG5" s="296"/>
      <c r="AH5" s="296"/>
      <c r="AI5" s="296"/>
      <c r="AJ5" s="296"/>
      <c r="AK5" s="296"/>
      <c r="AL5" s="296"/>
      <c r="AM5" s="296"/>
      <c r="AN5" s="296"/>
      <c r="AO5" s="296"/>
      <c r="AP5" s="296"/>
      <c r="AQ5" s="296"/>
      <c r="AR5" s="296"/>
      <c r="AS5" s="296"/>
      <c r="AT5" s="296"/>
      <c r="AU5" s="88"/>
      <c r="AV5" s="88"/>
      <c r="AW5" s="88"/>
      <c r="AX5" s="88"/>
      <c r="AY5" s="88"/>
      <c r="AZ5" s="88"/>
      <c r="BA5" s="88"/>
      <c r="BB5" s="88"/>
      <c r="BC5" s="88"/>
      <c r="BD5" s="88"/>
      <c r="BE5" s="347"/>
      <c r="BF5" s="347"/>
    </row>
    <row r="6" spans="2:64" s="89" customFormat="1" ht="20.25" customHeight="1">
      <c r="B6" s="92"/>
      <c r="C6" s="109"/>
      <c r="D6" s="109"/>
      <c r="E6" s="109"/>
      <c r="F6" s="109"/>
      <c r="G6" s="161"/>
      <c r="H6" s="109"/>
      <c r="I6" s="109"/>
      <c r="J6" s="161"/>
      <c r="K6" s="109"/>
      <c r="L6" s="185"/>
      <c r="M6" s="185"/>
      <c r="N6" s="185"/>
      <c r="O6" s="185"/>
      <c r="P6" s="185"/>
      <c r="Q6" s="185"/>
      <c r="R6" s="185"/>
      <c r="S6" s="109"/>
      <c r="T6" s="109"/>
      <c r="U6" s="109"/>
      <c r="V6" s="109"/>
      <c r="W6" s="109"/>
      <c r="X6" s="109"/>
      <c r="Y6" s="109"/>
      <c r="Z6" s="189"/>
      <c r="AA6" s="189"/>
      <c r="AB6" s="109"/>
      <c r="AC6" s="109"/>
      <c r="AD6" s="109"/>
      <c r="AE6" s="109"/>
      <c r="AF6" s="92"/>
      <c r="AG6" s="296"/>
      <c r="AH6" s="296"/>
      <c r="AI6" s="296"/>
      <c r="AJ6" s="296"/>
      <c r="AK6" s="296"/>
      <c r="AL6" s="296" t="s">
        <v>240</v>
      </c>
      <c r="AM6" s="296"/>
      <c r="AN6" s="296"/>
      <c r="AO6" s="296"/>
      <c r="AP6" s="296"/>
      <c r="AQ6" s="296"/>
      <c r="AR6" s="296"/>
      <c r="AS6" s="296"/>
      <c r="AT6" s="94"/>
      <c r="AU6" s="94"/>
      <c r="AV6" s="305"/>
      <c r="AW6" s="296"/>
      <c r="AX6" s="319"/>
      <c r="AY6" s="335"/>
      <c r="AZ6" s="305" t="s">
        <v>241</v>
      </c>
      <c r="BA6" s="296"/>
      <c r="BB6" s="319"/>
      <c r="BC6" s="335"/>
      <c r="BD6" s="305" t="s">
        <v>232</v>
      </c>
      <c r="BE6" s="296"/>
      <c r="BF6" s="347"/>
    </row>
    <row r="7" spans="2:64" s="89" customFormat="1" ht="6.75" customHeight="1">
      <c r="B7" s="92"/>
      <c r="C7" s="109"/>
      <c r="D7" s="109"/>
      <c r="E7" s="109"/>
      <c r="F7" s="109"/>
      <c r="G7" s="161"/>
      <c r="H7" s="109"/>
      <c r="I7" s="109"/>
      <c r="J7" s="161"/>
      <c r="K7" s="109"/>
      <c r="L7" s="185"/>
      <c r="M7" s="185"/>
      <c r="N7" s="185"/>
      <c r="O7" s="185"/>
      <c r="P7" s="185"/>
      <c r="Q7" s="185"/>
      <c r="R7" s="185"/>
      <c r="S7" s="109"/>
      <c r="T7" s="109"/>
      <c r="U7" s="109"/>
      <c r="V7" s="109"/>
      <c r="W7" s="109"/>
      <c r="X7" s="109"/>
      <c r="Y7" s="109"/>
      <c r="Z7" s="189"/>
      <c r="AA7" s="189"/>
      <c r="AB7" s="109"/>
      <c r="AC7" s="109"/>
      <c r="AD7" s="109"/>
      <c r="AE7" s="109"/>
      <c r="AF7" s="92"/>
      <c r="AG7" s="296"/>
      <c r="AH7" s="296"/>
      <c r="AI7" s="296"/>
      <c r="AJ7" s="296"/>
      <c r="AK7" s="296"/>
      <c r="AL7" s="296"/>
      <c r="AM7" s="296"/>
      <c r="AN7" s="296"/>
      <c r="AO7" s="296"/>
      <c r="AP7" s="296"/>
      <c r="AQ7" s="296"/>
      <c r="AR7" s="296"/>
      <c r="AS7" s="296"/>
      <c r="AT7" s="296"/>
      <c r="AU7" s="88"/>
      <c r="AV7" s="88"/>
      <c r="AW7" s="88"/>
      <c r="AX7" s="88"/>
      <c r="AY7" s="88"/>
      <c r="AZ7" s="88"/>
      <c r="BA7" s="88"/>
      <c r="BB7" s="88"/>
      <c r="BC7" s="88"/>
      <c r="BD7" s="88"/>
      <c r="BE7" s="347"/>
      <c r="BF7" s="347"/>
    </row>
    <row r="8" spans="2:64" s="89" customFormat="1" ht="20.25" customHeight="1">
      <c r="B8" s="93"/>
      <c r="C8" s="93"/>
      <c r="D8" s="93"/>
      <c r="E8" s="93"/>
      <c r="F8" s="93"/>
      <c r="G8" s="162"/>
      <c r="H8" s="162"/>
      <c r="I8" s="162"/>
      <c r="J8" s="93"/>
      <c r="K8" s="93"/>
      <c r="L8" s="162"/>
      <c r="M8" s="162"/>
      <c r="N8" s="162"/>
      <c r="O8" s="93"/>
      <c r="P8" s="162"/>
      <c r="Q8" s="162"/>
      <c r="R8" s="162"/>
      <c r="S8" s="250"/>
      <c r="T8" s="262"/>
      <c r="U8" s="262"/>
      <c r="V8" s="274"/>
      <c r="W8" s="92"/>
      <c r="X8" s="92"/>
      <c r="Y8" s="92"/>
      <c r="Z8" s="189"/>
      <c r="AA8" s="289"/>
      <c r="AB8" s="161"/>
      <c r="AC8" s="189"/>
      <c r="AD8" s="189"/>
      <c r="AE8" s="189"/>
      <c r="AF8" s="294"/>
      <c r="AG8" s="190"/>
      <c r="AH8" s="190"/>
      <c r="AI8" s="190"/>
      <c r="AJ8" s="109"/>
      <c r="AK8" s="185"/>
      <c r="AL8" s="289"/>
      <c r="AM8" s="289"/>
      <c r="AN8" s="161"/>
      <c r="AO8" s="94"/>
      <c r="AP8" s="94"/>
      <c r="AQ8" s="94"/>
      <c r="AR8" s="110"/>
      <c r="AS8" s="110"/>
      <c r="AT8" s="296"/>
      <c r="AU8" s="308"/>
      <c r="AV8" s="308"/>
      <c r="AW8" s="315"/>
      <c r="AX8" s="88"/>
      <c r="AY8" s="88" t="s">
        <v>111</v>
      </c>
      <c r="AZ8" s="88"/>
      <c r="BA8" s="88"/>
      <c r="BB8" s="370" t="e">
        <f>DAY(EOMONTH(DATE(AC2,AG2,1),0))</f>
        <v>#VALUE!</v>
      </c>
      <c r="BC8" s="388"/>
      <c r="BD8" s="88" t="s">
        <v>50</v>
      </c>
      <c r="BE8" s="88"/>
      <c r="BF8" s="88"/>
      <c r="BJ8" s="275"/>
      <c r="BK8" s="275"/>
      <c r="BL8" s="275"/>
    </row>
    <row r="9" spans="2:64" s="89" customFormat="1" ht="6" customHeight="1">
      <c r="B9" s="94"/>
      <c r="C9" s="94"/>
      <c r="D9" s="94"/>
      <c r="E9" s="94"/>
      <c r="F9" s="94"/>
      <c r="G9" s="93"/>
      <c r="H9" s="162"/>
      <c r="I9" s="94"/>
      <c r="J9" s="94"/>
      <c r="K9" s="94"/>
      <c r="L9" s="93"/>
      <c r="M9" s="162"/>
      <c r="N9" s="94"/>
      <c r="O9" s="94"/>
      <c r="P9" s="93"/>
      <c r="Q9" s="94"/>
      <c r="R9" s="94"/>
      <c r="S9" s="94"/>
      <c r="T9" s="94"/>
      <c r="U9" s="94"/>
      <c r="V9" s="94"/>
      <c r="W9" s="92"/>
      <c r="X9" s="92"/>
      <c r="Y9" s="92"/>
      <c r="Z9" s="109"/>
      <c r="AA9" s="109"/>
      <c r="AB9" s="109"/>
      <c r="AC9" s="109"/>
      <c r="AD9" s="109"/>
      <c r="AE9" s="109"/>
      <c r="AF9" s="295"/>
      <c r="AG9" s="189"/>
      <c r="AH9" s="109"/>
      <c r="AI9" s="109"/>
      <c r="AJ9" s="190"/>
      <c r="AK9" s="109"/>
      <c r="AL9" s="109"/>
      <c r="AM9" s="109"/>
      <c r="AN9" s="109"/>
      <c r="AO9" s="109"/>
      <c r="AP9" s="296"/>
      <c r="AQ9" s="304"/>
      <c r="AR9" s="304"/>
      <c r="AS9" s="304"/>
      <c r="AT9" s="296"/>
      <c r="AU9" s="88"/>
      <c r="AV9" s="88"/>
      <c r="AW9" s="88"/>
      <c r="AX9" s="88"/>
      <c r="AY9" s="88"/>
      <c r="AZ9" s="88"/>
      <c r="BA9" s="88"/>
      <c r="BB9" s="88"/>
      <c r="BC9" s="88"/>
      <c r="BD9" s="88"/>
      <c r="BE9" s="88"/>
      <c r="BF9" s="88"/>
      <c r="BJ9" s="275"/>
      <c r="BK9" s="275"/>
      <c r="BL9" s="275"/>
    </row>
    <row r="10" spans="2:64" s="89" customFormat="1" ht="18.75">
      <c r="B10" s="93"/>
      <c r="C10" s="93"/>
      <c r="D10" s="93"/>
      <c r="E10" s="93"/>
      <c r="F10" s="93"/>
      <c r="G10" s="162"/>
      <c r="H10" s="162"/>
      <c r="I10" s="162"/>
      <c r="J10" s="93"/>
      <c r="K10" s="93"/>
      <c r="L10" s="162"/>
      <c r="M10" s="162"/>
      <c r="N10" s="162"/>
      <c r="O10" s="93"/>
      <c r="P10" s="162"/>
      <c r="Q10" s="162"/>
      <c r="R10" s="162"/>
      <c r="S10" s="250"/>
      <c r="T10" s="262"/>
      <c r="U10" s="262"/>
      <c r="V10" s="274"/>
      <c r="W10" s="92"/>
      <c r="X10" s="92"/>
      <c r="Y10" s="92"/>
      <c r="Z10" s="189"/>
      <c r="AA10" s="289"/>
      <c r="AB10" s="161"/>
      <c r="AC10" s="189"/>
      <c r="AD10" s="189"/>
      <c r="AE10" s="189"/>
      <c r="AF10" s="295"/>
      <c r="AG10" s="190"/>
      <c r="AH10" s="190"/>
      <c r="AI10" s="190"/>
      <c r="AJ10" s="109"/>
      <c r="AK10" s="185"/>
      <c r="AL10" s="289"/>
      <c r="AM10" s="296"/>
      <c r="AN10" s="296"/>
      <c r="AO10" s="300"/>
      <c r="AP10" s="300"/>
      <c r="AQ10" s="300"/>
      <c r="AR10" s="305"/>
      <c r="AS10" s="304"/>
      <c r="AT10" s="304"/>
      <c r="AU10" s="309"/>
      <c r="AV10" s="312"/>
      <c r="AW10" s="312"/>
      <c r="AX10" s="320"/>
      <c r="AY10" s="320"/>
      <c r="AZ10" s="347" t="s">
        <v>242</v>
      </c>
      <c r="BA10" s="312"/>
      <c r="BB10" s="319"/>
      <c r="BC10" s="389"/>
      <c r="BD10" s="335"/>
      <c r="BE10" s="403" t="s">
        <v>59</v>
      </c>
      <c r="BF10" s="88"/>
      <c r="BJ10" s="275"/>
      <c r="BK10" s="275"/>
      <c r="BL10" s="275"/>
    </row>
    <row r="11" spans="2:64" s="89" customFormat="1" ht="6" customHeight="1">
      <c r="B11" s="94"/>
      <c r="C11" s="94"/>
      <c r="D11" s="94"/>
      <c r="E11" s="94"/>
      <c r="F11" s="152"/>
      <c r="G11" s="94"/>
      <c r="H11" s="94"/>
      <c r="I11" s="94"/>
      <c r="J11" s="94"/>
      <c r="K11" s="93"/>
      <c r="L11" s="162"/>
      <c r="M11" s="94"/>
      <c r="N11" s="94"/>
      <c r="O11" s="93"/>
      <c r="P11" s="94"/>
      <c r="Q11" s="94"/>
      <c r="R11" s="94"/>
      <c r="S11" s="94"/>
      <c r="T11" s="94"/>
      <c r="U11" s="94"/>
      <c r="V11" s="152"/>
      <c r="W11" s="92"/>
      <c r="X11" s="92"/>
      <c r="Y11" s="92"/>
      <c r="Z11" s="109"/>
      <c r="AA11" s="109"/>
      <c r="AB11" s="109"/>
      <c r="AC11" s="109"/>
      <c r="AD11" s="109"/>
      <c r="AE11" s="109"/>
      <c r="AF11" s="295"/>
      <c r="AG11" s="189"/>
      <c r="AH11" s="190"/>
      <c r="AI11" s="109"/>
      <c r="AJ11" s="190"/>
      <c r="AK11" s="109"/>
      <c r="AL11" s="109"/>
      <c r="AM11" s="109"/>
      <c r="AN11" s="109"/>
      <c r="AO11" s="94"/>
      <c r="AP11" s="94"/>
      <c r="AQ11" s="93"/>
      <c r="AR11" s="306"/>
      <c r="AS11" s="304"/>
      <c r="AT11" s="304"/>
      <c r="AU11" s="309"/>
      <c r="AV11" s="312"/>
      <c r="AW11" s="312"/>
      <c r="AX11" s="320"/>
      <c r="AY11" s="320"/>
      <c r="AZ11" s="312"/>
      <c r="BA11" s="312"/>
      <c r="BB11" s="321"/>
      <c r="BC11" s="321"/>
      <c r="BD11" s="321"/>
      <c r="BE11" s="403"/>
      <c r="BF11" s="88"/>
      <c r="BJ11" s="275"/>
      <c r="BK11" s="275"/>
      <c r="BL11" s="275"/>
    </row>
    <row r="12" spans="2:64" s="89" customFormat="1" ht="20.25" customHeight="1">
      <c r="B12" s="95"/>
      <c r="C12" s="95"/>
      <c r="D12" s="95"/>
      <c r="E12" s="95"/>
      <c r="F12" s="95"/>
      <c r="G12" s="95"/>
      <c r="H12" s="95"/>
      <c r="I12" s="95"/>
      <c r="J12" s="95"/>
      <c r="K12" s="95"/>
      <c r="L12" s="95"/>
      <c r="M12" s="95"/>
      <c r="N12" s="95"/>
      <c r="O12" s="95"/>
      <c r="P12" s="95"/>
      <c r="Q12" s="95"/>
      <c r="R12" s="95"/>
      <c r="S12" s="95"/>
      <c r="T12" s="95"/>
      <c r="U12" s="95"/>
      <c r="V12" s="95"/>
      <c r="W12" s="92"/>
      <c r="X12" s="92"/>
      <c r="Y12" s="92"/>
      <c r="Z12" s="93"/>
      <c r="AA12" s="290"/>
      <c r="AB12" s="290"/>
      <c r="AC12" s="93"/>
      <c r="AD12" s="189"/>
      <c r="AE12" s="189"/>
      <c r="AF12" s="294"/>
      <c r="AG12" s="161"/>
      <c r="AH12" s="190"/>
      <c r="AI12" s="109"/>
      <c r="AJ12" s="190"/>
      <c r="AK12" s="109"/>
      <c r="AL12" s="109"/>
      <c r="AM12" s="109"/>
      <c r="AN12" s="109"/>
      <c r="AO12" s="301"/>
      <c r="AP12" s="301"/>
      <c r="AQ12" s="301"/>
      <c r="AR12" s="305"/>
      <c r="AS12" s="304"/>
      <c r="AT12" s="304"/>
      <c r="AU12" s="309"/>
      <c r="AV12" s="312"/>
      <c r="AW12" s="312"/>
      <c r="AX12" s="320"/>
      <c r="AY12" s="320"/>
      <c r="AZ12" s="312"/>
      <c r="BA12" s="312"/>
      <c r="BB12" s="319"/>
      <c r="BC12" s="389"/>
      <c r="BD12" s="335"/>
      <c r="BE12" s="404" t="s">
        <v>62</v>
      </c>
      <c r="BF12" s="88"/>
      <c r="BJ12" s="275"/>
      <c r="BK12" s="275"/>
      <c r="BL12" s="275"/>
    </row>
    <row r="13" spans="2:64" s="89" customFormat="1" ht="6.75" customHeight="1">
      <c r="B13" s="95"/>
      <c r="C13" s="95"/>
      <c r="D13" s="95"/>
      <c r="E13" s="95"/>
      <c r="F13" s="95"/>
      <c r="G13" s="95"/>
      <c r="H13" s="95"/>
      <c r="I13" s="95"/>
      <c r="J13" s="95"/>
      <c r="K13" s="95"/>
      <c r="L13" s="95"/>
      <c r="M13" s="95"/>
      <c r="N13" s="95"/>
      <c r="O13" s="95"/>
      <c r="P13" s="95"/>
      <c r="Q13" s="95"/>
      <c r="R13" s="95"/>
      <c r="S13" s="95"/>
      <c r="T13" s="95"/>
      <c r="U13" s="95"/>
      <c r="V13" s="95"/>
      <c r="W13" s="92"/>
      <c r="X13" s="92"/>
      <c r="Y13" s="92"/>
      <c r="Z13" s="162"/>
      <c r="AA13" s="291"/>
      <c r="AB13" s="291"/>
      <c r="AC13" s="162"/>
      <c r="AD13" s="190"/>
      <c r="AE13" s="190"/>
      <c r="AF13" s="295"/>
      <c r="AG13" s="296"/>
      <c r="AH13" s="296"/>
      <c r="AI13" s="296"/>
      <c r="AJ13" s="296"/>
      <c r="AK13" s="296"/>
      <c r="AL13" s="296"/>
      <c r="AM13" s="296"/>
      <c r="AN13" s="296"/>
      <c r="AO13" s="94"/>
      <c r="AP13" s="94"/>
      <c r="AQ13" s="94"/>
      <c r="AR13" s="296"/>
      <c r="AS13" s="304"/>
      <c r="AT13" s="304"/>
      <c r="AU13" s="309"/>
      <c r="AV13" s="312"/>
      <c r="AW13" s="312"/>
      <c r="AX13" s="320"/>
      <c r="AY13" s="320"/>
      <c r="AZ13" s="312"/>
      <c r="BA13" s="312"/>
      <c r="BB13" s="321"/>
      <c r="BC13" s="321"/>
      <c r="BD13" s="321"/>
      <c r="BE13" s="403"/>
      <c r="BF13" s="88"/>
      <c r="BJ13" s="275"/>
      <c r="BK13" s="275"/>
      <c r="BL13" s="275"/>
    </row>
    <row r="14" spans="2:64" s="89" customFormat="1" ht="18.75">
      <c r="B14" s="95"/>
      <c r="C14" s="95"/>
      <c r="D14" s="95"/>
      <c r="E14" s="95"/>
      <c r="F14" s="95"/>
      <c r="G14" s="95"/>
      <c r="H14" s="95"/>
      <c r="I14" s="95"/>
      <c r="J14" s="95"/>
      <c r="K14" s="95"/>
      <c r="L14" s="95"/>
      <c r="M14" s="95"/>
      <c r="N14" s="95"/>
      <c r="O14" s="95"/>
      <c r="P14" s="95"/>
      <c r="Q14" s="95"/>
      <c r="R14" s="95"/>
      <c r="S14" s="95"/>
      <c r="T14" s="95"/>
      <c r="U14" s="95"/>
      <c r="V14" s="95"/>
      <c r="W14" s="92"/>
      <c r="X14" s="92"/>
      <c r="Y14" s="92"/>
      <c r="Z14" s="93"/>
      <c r="AA14" s="290"/>
      <c r="AB14" s="290"/>
      <c r="AC14" s="93"/>
      <c r="AD14" s="189"/>
      <c r="AE14" s="189"/>
      <c r="AF14" s="295"/>
      <c r="AG14" s="296"/>
      <c r="AH14" s="296"/>
      <c r="AI14" s="296"/>
      <c r="AJ14" s="296"/>
      <c r="AK14" s="296"/>
      <c r="AL14" s="296"/>
      <c r="AM14" s="296"/>
      <c r="AN14" s="296"/>
      <c r="AO14" s="94"/>
      <c r="AP14" s="94"/>
      <c r="AQ14" s="94"/>
      <c r="AR14" s="296"/>
      <c r="AS14" s="304"/>
      <c r="AT14" s="307" t="s">
        <v>243</v>
      </c>
      <c r="AU14" s="310"/>
      <c r="AV14" s="313"/>
      <c r="AW14" s="316"/>
      <c r="AX14" s="321" t="s">
        <v>24</v>
      </c>
      <c r="AY14" s="310"/>
      <c r="AZ14" s="313"/>
      <c r="BA14" s="316"/>
      <c r="BB14" s="371" t="s">
        <v>63</v>
      </c>
      <c r="BC14" s="390">
        <f>(AY14-AU14)*24</f>
        <v>0</v>
      </c>
      <c r="BD14" s="401"/>
      <c r="BE14" s="405" t="s">
        <v>44</v>
      </c>
      <c r="BF14" s="321"/>
      <c r="BJ14" s="275"/>
      <c r="BK14" s="275"/>
      <c r="BL14" s="275"/>
    </row>
    <row r="15" spans="2:64" s="89" customFormat="1" ht="6.75" customHeight="1">
      <c r="B15" s="92"/>
      <c r="C15" s="110"/>
      <c r="D15" s="110"/>
      <c r="E15" s="110"/>
      <c r="F15" s="110"/>
      <c r="G15" s="109"/>
      <c r="H15" s="109"/>
      <c r="I15" s="185"/>
      <c r="J15" s="189"/>
      <c r="K15" s="190"/>
      <c r="L15" s="109"/>
      <c r="M15" s="109"/>
      <c r="N15" s="189"/>
      <c r="O15" s="109"/>
      <c r="P15" s="109"/>
      <c r="Q15" s="190"/>
      <c r="R15" s="109"/>
      <c r="S15" s="109"/>
      <c r="T15" s="109"/>
      <c r="U15" s="109"/>
      <c r="V15" s="109"/>
      <c r="W15" s="185"/>
      <c r="X15" s="189"/>
      <c r="Y15" s="189"/>
      <c r="Z15" s="161"/>
      <c r="AA15" s="189"/>
      <c r="AB15" s="185"/>
      <c r="AC15" s="189"/>
      <c r="AD15" s="190"/>
      <c r="AE15" s="109"/>
      <c r="AF15" s="295"/>
      <c r="AG15" s="294"/>
      <c r="AH15" s="298"/>
      <c r="AI15" s="295"/>
      <c r="AJ15" s="298"/>
      <c r="AK15" s="295"/>
      <c r="AL15" s="295"/>
      <c r="AM15" s="295"/>
      <c r="AN15" s="295"/>
      <c r="AO15" s="295"/>
      <c r="AP15" s="92"/>
      <c r="AQ15" s="288"/>
      <c r="AR15" s="288"/>
      <c r="AS15" s="288"/>
      <c r="AT15" s="288"/>
      <c r="AU15" s="292"/>
      <c r="AX15" s="322"/>
      <c r="AY15" s="322"/>
      <c r="BB15" s="372"/>
      <c r="BC15" s="372"/>
      <c r="BD15" s="372"/>
      <c r="BE15" s="406"/>
      <c r="BJ15" s="275"/>
      <c r="BK15" s="275"/>
      <c r="BL15" s="275"/>
    </row>
    <row r="16" spans="2:64" ht="8.4499999999999993" customHeight="1">
      <c r="B16" s="96"/>
      <c r="C16" s="111"/>
      <c r="D16" s="111"/>
      <c r="E16" s="111"/>
      <c r="F16" s="111"/>
      <c r="G16" s="111"/>
      <c r="H16" s="96"/>
      <c r="I16" s="96"/>
      <c r="J16" s="96"/>
      <c r="K16" s="96"/>
      <c r="L16" s="96"/>
      <c r="M16" s="96"/>
      <c r="N16" s="96"/>
      <c r="O16" s="96"/>
      <c r="P16" s="96"/>
      <c r="Q16" s="96"/>
      <c r="R16" s="96"/>
      <c r="S16" s="96"/>
      <c r="T16" s="96"/>
      <c r="U16" s="96"/>
      <c r="V16" s="96"/>
      <c r="W16" s="96"/>
      <c r="X16" s="111"/>
      <c r="Y16" s="96"/>
      <c r="Z16" s="96"/>
      <c r="AA16" s="96"/>
      <c r="AB16" s="96"/>
      <c r="AC16" s="96"/>
      <c r="AD16" s="96"/>
      <c r="AE16" s="96"/>
      <c r="AF16" s="96"/>
      <c r="AG16" s="96"/>
      <c r="AH16" s="96"/>
      <c r="AI16" s="96"/>
      <c r="AJ16" s="96"/>
      <c r="AK16" s="96"/>
      <c r="AL16" s="96"/>
      <c r="AM16" s="96"/>
      <c r="AN16" s="111"/>
      <c r="AO16" s="96"/>
      <c r="AP16" s="96"/>
      <c r="AQ16" s="96"/>
      <c r="AR16" s="96"/>
      <c r="AS16" s="96"/>
      <c r="AT16" s="96"/>
      <c r="BE16" s="407"/>
      <c r="BF16" s="407"/>
      <c r="BG16" s="407"/>
    </row>
    <row r="17" spans="2:58" ht="20.25" customHeight="1">
      <c r="B17" s="97" t="s">
        <v>61</v>
      </c>
      <c r="C17" s="112" t="s">
        <v>154</v>
      </c>
      <c r="D17" s="130"/>
      <c r="E17" s="141"/>
      <c r="F17" s="141"/>
      <c r="G17" s="163" t="s">
        <v>244</v>
      </c>
      <c r="H17" s="175" t="s">
        <v>197</v>
      </c>
      <c r="I17" s="130"/>
      <c r="J17" s="130"/>
      <c r="K17" s="141"/>
      <c r="L17" s="175" t="s">
        <v>245</v>
      </c>
      <c r="M17" s="130"/>
      <c r="N17" s="130"/>
      <c r="O17" s="213"/>
      <c r="P17" s="221"/>
      <c r="Q17" s="230"/>
      <c r="R17" s="238"/>
      <c r="S17" s="251" t="s">
        <v>204</v>
      </c>
      <c r="T17" s="263"/>
      <c r="U17" s="263"/>
      <c r="V17" s="263"/>
      <c r="W17" s="263"/>
      <c r="X17" s="263"/>
      <c r="Y17" s="263"/>
      <c r="Z17" s="263"/>
      <c r="AA17" s="263"/>
      <c r="AB17" s="263"/>
      <c r="AC17" s="263"/>
      <c r="AD17" s="263"/>
      <c r="AE17" s="263"/>
      <c r="AF17" s="263"/>
      <c r="AG17" s="263"/>
      <c r="AH17" s="263"/>
      <c r="AI17" s="263"/>
      <c r="AJ17" s="263"/>
      <c r="AK17" s="263"/>
      <c r="AL17" s="263"/>
      <c r="AM17" s="263"/>
      <c r="AN17" s="263"/>
      <c r="AO17" s="263"/>
      <c r="AP17" s="263"/>
      <c r="AQ17" s="263"/>
      <c r="AR17" s="263"/>
      <c r="AS17" s="263"/>
      <c r="AT17" s="263"/>
      <c r="AU17" s="263"/>
      <c r="AV17" s="263"/>
      <c r="AW17" s="317"/>
      <c r="AX17" s="323" t="str">
        <f>IF(BB3="４週","(11) 1～4週目の勤務時間数合計","(11) 1か月の勤務時間数   合計")</f>
        <v>(11) 1～4週目の勤務時間数合計</v>
      </c>
      <c r="AY17" s="336"/>
      <c r="AZ17" s="348" t="s">
        <v>46</v>
      </c>
      <c r="BA17" s="358"/>
      <c r="BB17" s="373" t="s">
        <v>246</v>
      </c>
      <c r="BC17" s="391"/>
      <c r="BD17" s="391"/>
      <c r="BE17" s="391"/>
      <c r="BF17" s="408"/>
    </row>
    <row r="18" spans="2:58" ht="20.25" customHeight="1">
      <c r="B18" s="98"/>
      <c r="C18" s="113"/>
      <c r="D18" s="131"/>
      <c r="E18" s="142"/>
      <c r="F18" s="142"/>
      <c r="G18" s="164"/>
      <c r="H18" s="176"/>
      <c r="I18" s="131"/>
      <c r="J18" s="131"/>
      <c r="K18" s="142"/>
      <c r="L18" s="176"/>
      <c r="M18" s="131"/>
      <c r="N18" s="131"/>
      <c r="O18" s="214"/>
      <c r="P18" s="222"/>
      <c r="Q18" s="231"/>
      <c r="R18" s="239"/>
      <c r="S18" s="252" t="s">
        <v>25</v>
      </c>
      <c r="T18" s="264"/>
      <c r="U18" s="264"/>
      <c r="V18" s="264"/>
      <c r="W18" s="264"/>
      <c r="X18" s="264"/>
      <c r="Y18" s="276"/>
      <c r="Z18" s="252" t="s">
        <v>45</v>
      </c>
      <c r="AA18" s="264"/>
      <c r="AB18" s="264"/>
      <c r="AC18" s="264"/>
      <c r="AD18" s="264"/>
      <c r="AE18" s="264"/>
      <c r="AF18" s="276"/>
      <c r="AG18" s="252" t="s">
        <v>49</v>
      </c>
      <c r="AH18" s="264"/>
      <c r="AI18" s="264"/>
      <c r="AJ18" s="264"/>
      <c r="AK18" s="264"/>
      <c r="AL18" s="264"/>
      <c r="AM18" s="276"/>
      <c r="AN18" s="252" t="s">
        <v>7</v>
      </c>
      <c r="AO18" s="264"/>
      <c r="AP18" s="264"/>
      <c r="AQ18" s="264"/>
      <c r="AR18" s="264"/>
      <c r="AS18" s="264"/>
      <c r="AT18" s="276"/>
      <c r="AU18" s="311" t="s">
        <v>53</v>
      </c>
      <c r="AV18" s="314"/>
      <c r="AW18" s="318"/>
      <c r="AX18" s="324"/>
      <c r="AY18" s="337"/>
      <c r="AZ18" s="349"/>
      <c r="BA18" s="359"/>
      <c r="BB18" s="374"/>
      <c r="BC18" s="392"/>
      <c r="BD18" s="392"/>
      <c r="BE18" s="392"/>
      <c r="BF18" s="409"/>
    </row>
    <row r="19" spans="2:58" ht="20.25" customHeight="1">
      <c r="B19" s="98"/>
      <c r="C19" s="113"/>
      <c r="D19" s="131"/>
      <c r="E19" s="142"/>
      <c r="F19" s="142"/>
      <c r="G19" s="164"/>
      <c r="H19" s="176"/>
      <c r="I19" s="131"/>
      <c r="J19" s="131"/>
      <c r="K19" s="142"/>
      <c r="L19" s="176"/>
      <c r="M19" s="131"/>
      <c r="N19" s="131"/>
      <c r="O19" s="214"/>
      <c r="P19" s="222"/>
      <c r="Q19" s="231"/>
      <c r="R19" s="239"/>
      <c r="S19" s="253">
        <v>1</v>
      </c>
      <c r="T19" s="265">
        <v>2</v>
      </c>
      <c r="U19" s="265">
        <v>3</v>
      </c>
      <c r="V19" s="265">
        <v>4</v>
      </c>
      <c r="W19" s="265">
        <v>5</v>
      </c>
      <c r="X19" s="265">
        <v>6</v>
      </c>
      <c r="Y19" s="277">
        <v>7</v>
      </c>
      <c r="Z19" s="253">
        <v>8</v>
      </c>
      <c r="AA19" s="265">
        <v>9</v>
      </c>
      <c r="AB19" s="265">
        <v>10</v>
      </c>
      <c r="AC19" s="265">
        <v>11</v>
      </c>
      <c r="AD19" s="265">
        <v>12</v>
      </c>
      <c r="AE19" s="265">
        <v>13</v>
      </c>
      <c r="AF19" s="277">
        <v>14</v>
      </c>
      <c r="AG19" s="297">
        <v>15</v>
      </c>
      <c r="AH19" s="265">
        <v>16</v>
      </c>
      <c r="AI19" s="265">
        <v>17</v>
      </c>
      <c r="AJ19" s="265">
        <v>18</v>
      </c>
      <c r="AK19" s="265">
        <v>19</v>
      </c>
      <c r="AL19" s="265">
        <v>20</v>
      </c>
      <c r="AM19" s="277">
        <v>21</v>
      </c>
      <c r="AN19" s="253">
        <v>22</v>
      </c>
      <c r="AO19" s="265">
        <v>23</v>
      </c>
      <c r="AP19" s="265">
        <v>24</v>
      </c>
      <c r="AQ19" s="265">
        <v>25</v>
      </c>
      <c r="AR19" s="265">
        <v>26</v>
      </c>
      <c r="AS19" s="265">
        <v>27</v>
      </c>
      <c r="AT19" s="277">
        <v>28</v>
      </c>
      <c r="AU19" s="253" t="str">
        <f>IF($BB$3="暦月",IF(DAY(DATE($AC$2,$AG$2,29))=29,29,""),"")</f>
        <v/>
      </c>
      <c r="AV19" s="265" t="str">
        <f>IF($BB$3="暦月",IF(DAY(DATE($AC$2,$AG$2,30))=30,30,""),"")</f>
        <v/>
      </c>
      <c r="AW19" s="277" t="str">
        <f>IF($BB$3="暦月",IF(DAY(DATE($AC$2,$AG$2,31))=31,31,""),"")</f>
        <v/>
      </c>
      <c r="AX19" s="324"/>
      <c r="AY19" s="337"/>
      <c r="AZ19" s="349"/>
      <c r="BA19" s="359"/>
      <c r="BB19" s="374"/>
      <c r="BC19" s="392"/>
      <c r="BD19" s="392"/>
      <c r="BE19" s="392"/>
      <c r="BF19" s="409"/>
    </row>
    <row r="20" spans="2:58" ht="20.25" hidden="1" customHeight="1">
      <c r="B20" s="98"/>
      <c r="C20" s="113"/>
      <c r="D20" s="131"/>
      <c r="E20" s="142"/>
      <c r="F20" s="142"/>
      <c r="G20" s="164"/>
      <c r="H20" s="176"/>
      <c r="I20" s="131"/>
      <c r="J20" s="131"/>
      <c r="K20" s="142"/>
      <c r="L20" s="176"/>
      <c r="M20" s="131"/>
      <c r="N20" s="131"/>
      <c r="O20" s="214"/>
      <c r="P20" s="222"/>
      <c r="Q20" s="231"/>
      <c r="R20" s="239"/>
      <c r="S20" s="253" t="e">
        <f>WEEKDAY(DATE($AC$2,$AG$2,1))</f>
        <v>#VALUE!</v>
      </c>
      <c r="T20" s="265" t="e">
        <f>WEEKDAY(DATE($AC$2,$AG$2,2))</f>
        <v>#VALUE!</v>
      </c>
      <c r="U20" s="265" t="e">
        <f>WEEKDAY(DATE($AC$2,$AG$2,3))</f>
        <v>#VALUE!</v>
      </c>
      <c r="V20" s="265" t="e">
        <f>WEEKDAY(DATE($AC$2,$AG$2,4))</f>
        <v>#VALUE!</v>
      </c>
      <c r="W20" s="265" t="e">
        <f>WEEKDAY(DATE($AC$2,$AG$2,5))</f>
        <v>#VALUE!</v>
      </c>
      <c r="X20" s="265" t="e">
        <f>WEEKDAY(DATE($AC$2,$AG$2,6))</f>
        <v>#VALUE!</v>
      </c>
      <c r="Y20" s="277" t="e">
        <f>WEEKDAY(DATE($AC$2,$AG$2,7))</f>
        <v>#VALUE!</v>
      </c>
      <c r="Z20" s="253" t="e">
        <f>WEEKDAY(DATE($AC$2,$AG$2,8))</f>
        <v>#VALUE!</v>
      </c>
      <c r="AA20" s="265" t="e">
        <f>WEEKDAY(DATE($AC$2,$AG$2,9))</f>
        <v>#VALUE!</v>
      </c>
      <c r="AB20" s="265" t="e">
        <f>WEEKDAY(DATE($AC$2,$AG$2,10))</f>
        <v>#VALUE!</v>
      </c>
      <c r="AC20" s="265" t="e">
        <f>WEEKDAY(DATE($AC$2,$AG$2,11))</f>
        <v>#VALUE!</v>
      </c>
      <c r="AD20" s="265" t="e">
        <f>WEEKDAY(DATE($AC$2,$AG$2,12))</f>
        <v>#VALUE!</v>
      </c>
      <c r="AE20" s="265" t="e">
        <f>WEEKDAY(DATE($AC$2,$AG$2,13))</f>
        <v>#VALUE!</v>
      </c>
      <c r="AF20" s="277" t="e">
        <f>WEEKDAY(DATE($AC$2,$AG$2,14))</f>
        <v>#VALUE!</v>
      </c>
      <c r="AG20" s="253" t="e">
        <f>WEEKDAY(DATE($AC$2,$AG$2,15))</f>
        <v>#VALUE!</v>
      </c>
      <c r="AH20" s="265" t="e">
        <f>WEEKDAY(DATE($AC$2,$AG$2,16))</f>
        <v>#VALUE!</v>
      </c>
      <c r="AI20" s="265" t="e">
        <f>WEEKDAY(DATE($AC$2,$AG$2,17))</f>
        <v>#VALUE!</v>
      </c>
      <c r="AJ20" s="265" t="e">
        <f>WEEKDAY(DATE($AC$2,$AG$2,18))</f>
        <v>#VALUE!</v>
      </c>
      <c r="AK20" s="265" t="e">
        <f>WEEKDAY(DATE($AC$2,$AG$2,19))</f>
        <v>#VALUE!</v>
      </c>
      <c r="AL20" s="265" t="e">
        <f>WEEKDAY(DATE($AC$2,$AG$2,20))</f>
        <v>#VALUE!</v>
      </c>
      <c r="AM20" s="277" t="e">
        <f>WEEKDAY(DATE($AC$2,$AG$2,21))</f>
        <v>#VALUE!</v>
      </c>
      <c r="AN20" s="253" t="e">
        <f>WEEKDAY(DATE($AC$2,$AG$2,22))</f>
        <v>#VALUE!</v>
      </c>
      <c r="AO20" s="265" t="e">
        <f>WEEKDAY(DATE($AC$2,$AG$2,23))</f>
        <v>#VALUE!</v>
      </c>
      <c r="AP20" s="265" t="e">
        <f>WEEKDAY(DATE($AC$2,$AG$2,24))</f>
        <v>#VALUE!</v>
      </c>
      <c r="AQ20" s="265" t="e">
        <f>WEEKDAY(DATE($AC$2,$AG$2,25))</f>
        <v>#VALUE!</v>
      </c>
      <c r="AR20" s="265" t="e">
        <f>WEEKDAY(DATE($AC$2,$AG$2,26))</f>
        <v>#VALUE!</v>
      </c>
      <c r="AS20" s="265" t="e">
        <f>WEEKDAY(DATE($AC$2,$AG$2,27))</f>
        <v>#VALUE!</v>
      </c>
      <c r="AT20" s="277" t="e">
        <f>WEEKDAY(DATE($AC$2,$AG$2,28))</f>
        <v>#VALUE!</v>
      </c>
      <c r="AU20" s="253">
        <f>IF(AU19=29,WEEKDAY(DATE($AC$2,$AG$2,29)),0)</f>
        <v>0</v>
      </c>
      <c r="AV20" s="265">
        <f>IF(AV19=30,WEEKDAY(DATE($AC$2,$AG$2,30)),0)</f>
        <v>0</v>
      </c>
      <c r="AW20" s="277">
        <f>IF(AW19=31,WEEKDAY(DATE($AC$2,$AG$2,31)),0)</f>
        <v>0</v>
      </c>
      <c r="AX20" s="324"/>
      <c r="AY20" s="337"/>
      <c r="AZ20" s="349"/>
      <c r="BA20" s="359"/>
      <c r="BB20" s="374"/>
      <c r="BC20" s="392"/>
      <c r="BD20" s="392"/>
      <c r="BE20" s="392"/>
      <c r="BF20" s="409"/>
    </row>
    <row r="21" spans="2:58" ht="22.5" customHeight="1">
      <c r="B21" s="99"/>
      <c r="C21" s="114"/>
      <c r="D21" s="132"/>
      <c r="E21" s="143"/>
      <c r="F21" s="143"/>
      <c r="G21" s="165"/>
      <c r="H21" s="177"/>
      <c r="I21" s="132"/>
      <c r="J21" s="132"/>
      <c r="K21" s="143"/>
      <c r="L21" s="177"/>
      <c r="M21" s="132"/>
      <c r="N21" s="132"/>
      <c r="O21" s="215"/>
      <c r="P21" s="223"/>
      <c r="Q21" s="232"/>
      <c r="R21" s="240"/>
      <c r="S21" s="254" t="e">
        <f t="shared" ref="S21:AT21" si="0">IF(S20=1,"日",IF(S20=2,"月",IF(S20=3,"火",IF(S20=4,"水",IF(S20=5,"木",IF(S20=6,"金","土"))))))</f>
        <v>#VALUE!</v>
      </c>
      <c r="T21" s="266" t="e">
        <f t="shared" si="0"/>
        <v>#VALUE!</v>
      </c>
      <c r="U21" s="266" t="e">
        <f t="shared" si="0"/>
        <v>#VALUE!</v>
      </c>
      <c r="V21" s="266" t="e">
        <f t="shared" si="0"/>
        <v>#VALUE!</v>
      </c>
      <c r="W21" s="266" t="e">
        <f t="shared" si="0"/>
        <v>#VALUE!</v>
      </c>
      <c r="X21" s="266" t="e">
        <f t="shared" si="0"/>
        <v>#VALUE!</v>
      </c>
      <c r="Y21" s="278" t="e">
        <f t="shared" si="0"/>
        <v>#VALUE!</v>
      </c>
      <c r="Z21" s="254" t="e">
        <f t="shared" si="0"/>
        <v>#VALUE!</v>
      </c>
      <c r="AA21" s="266" t="e">
        <f t="shared" si="0"/>
        <v>#VALUE!</v>
      </c>
      <c r="AB21" s="266" t="e">
        <f t="shared" si="0"/>
        <v>#VALUE!</v>
      </c>
      <c r="AC21" s="266" t="e">
        <f t="shared" si="0"/>
        <v>#VALUE!</v>
      </c>
      <c r="AD21" s="266" t="e">
        <f t="shared" si="0"/>
        <v>#VALUE!</v>
      </c>
      <c r="AE21" s="266" t="e">
        <f t="shared" si="0"/>
        <v>#VALUE!</v>
      </c>
      <c r="AF21" s="278" t="e">
        <f t="shared" si="0"/>
        <v>#VALUE!</v>
      </c>
      <c r="AG21" s="254" t="e">
        <f t="shared" si="0"/>
        <v>#VALUE!</v>
      </c>
      <c r="AH21" s="266" t="e">
        <f t="shared" si="0"/>
        <v>#VALUE!</v>
      </c>
      <c r="AI21" s="266" t="e">
        <f t="shared" si="0"/>
        <v>#VALUE!</v>
      </c>
      <c r="AJ21" s="266" t="e">
        <f t="shared" si="0"/>
        <v>#VALUE!</v>
      </c>
      <c r="AK21" s="266" t="e">
        <f t="shared" si="0"/>
        <v>#VALUE!</v>
      </c>
      <c r="AL21" s="266" t="e">
        <f t="shared" si="0"/>
        <v>#VALUE!</v>
      </c>
      <c r="AM21" s="278" t="e">
        <f t="shared" si="0"/>
        <v>#VALUE!</v>
      </c>
      <c r="AN21" s="254" t="e">
        <f t="shared" si="0"/>
        <v>#VALUE!</v>
      </c>
      <c r="AO21" s="266" t="e">
        <f t="shared" si="0"/>
        <v>#VALUE!</v>
      </c>
      <c r="AP21" s="266" t="e">
        <f t="shared" si="0"/>
        <v>#VALUE!</v>
      </c>
      <c r="AQ21" s="266" t="e">
        <f t="shared" si="0"/>
        <v>#VALUE!</v>
      </c>
      <c r="AR21" s="266" t="e">
        <f t="shared" si="0"/>
        <v>#VALUE!</v>
      </c>
      <c r="AS21" s="266" t="e">
        <f t="shared" si="0"/>
        <v>#VALUE!</v>
      </c>
      <c r="AT21" s="278" t="e">
        <f t="shared" si="0"/>
        <v>#VALUE!</v>
      </c>
      <c r="AU21" s="266" t="str">
        <f>IF(AU20=1,"日",IF(AU20=2,"月",IF(AU20=3,"火",IF(AU20=4,"水",IF(AU20=5,"木",IF(AU20=6,"金",IF(AU20=0,"","土")))))))</f>
        <v/>
      </c>
      <c r="AV21" s="266" t="str">
        <f>IF(AV20=1,"日",IF(AV20=2,"月",IF(AV20=3,"火",IF(AV20=4,"水",IF(AV20=5,"木",IF(AV20=6,"金",IF(AV20=0,"","土")))))))</f>
        <v/>
      </c>
      <c r="AW21" s="266" t="str">
        <f>IF(AW20=1,"日",IF(AW20=2,"月",IF(AW20=3,"火",IF(AW20=4,"水",IF(AW20=5,"木",IF(AW20=6,"金",IF(AW20=0,"","土")))))))</f>
        <v/>
      </c>
      <c r="AX21" s="325"/>
      <c r="AY21" s="338"/>
      <c r="AZ21" s="350"/>
      <c r="BA21" s="360"/>
      <c r="BB21" s="375"/>
      <c r="BC21" s="393"/>
      <c r="BD21" s="393"/>
      <c r="BE21" s="393"/>
      <c r="BF21" s="410"/>
    </row>
    <row r="22" spans="2:58" ht="20.25" customHeight="1">
      <c r="B22" s="100">
        <v>1</v>
      </c>
      <c r="C22" s="115"/>
      <c r="D22" s="133"/>
      <c r="E22" s="144"/>
      <c r="F22" s="153"/>
      <c r="G22" s="166"/>
      <c r="H22" s="178"/>
      <c r="I22" s="186"/>
      <c r="J22" s="186"/>
      <c r="K22" s="191"/>
      <c r="L22" s="197"/>
      <c r="M22" s="204"/>
      <c r="N22" s="204"/>
      <c r="O22" s="216"/>
      <c r="P22" s="224" t="s">
        <v>105</v>
      </c>
      <c r="Q22" s="233"/>
      <c r="R22" s="241"/>
      <c r="S22" s="431"/>
      <c r="T22" s="434"/>
      <c r="U22" s="434"/>
      <c r="V22" s="434"/>
      <c r="W22" s="434"/>
      <c r="X22" s="434"/>
      <c r="Y22" s="436"/>
      <c r="Z22" s="431"/>
      <c r="AA22" s="434"/>
      <c r="AB22" s="434"/>
      <c r="AC22" s="434"/>
      <c r="AD22" s="434"/>
      <c r="AE22" s="434"/>
      <c r="AF22" s="436"/>
      <c r="AG22" s="431"/>
      <c r="AH22" s="434"/>
      <c r="AI22" s="434"/>
      <c r="AJ22" s="434"/>
      <c r="AK22" s="434"/>
      <c r="AL22" s="434"/>
      <c r="AM22" s="436"/>
      <c r="AN22" s="431"/>
      <c r="AO22" s="434"/>
      <c r="AP22" s="434"/>
      <c r="AQ22" s="434"/>
      <c r="AR22" s="434"/>
      <c r="AS22" s="434"/>
      <c r="AT22" s="436"/>
      <c r="AU22" s="431"/>
      <c r="AV22" s="434"/>
      <c r="AW22" s="434"/>
      <c r="AX22" s="438"/>
      <c r="AY22" s="442"/>
      <c r="AZ22" s="445"/>
      <c r="BA22" s="448"/>
      <c r="BB22" s="376"/>
      <c r="BC22" s="394"/>
      <c r="BD22" s="394"/>
      <c r="BE22" s="394"/>
      <c r="BF22" s="411"/>
    </row>
    <row r="23" spans="2:58" ht="20.25" customHeight="1">
      <c r="B23" s="101"/>
      <c r="C23" s="116"/>
      <c r="D23" s="134"/>
      <c r="E23" s="145"/>
      <c r="F23" s="154"/>
      <c r="G23" s="167"/>
      <c r="H23" s="179"/>
      <c r="I23" s="187"/>
      <c r="J23" s="187"/>
      <c r="K23" s="192"/>
      <c r="L23" s="198"/>
      <c r="M23" s="205"/>
      <c r="N23" s="205"/>
      <c r="O23" s="217"/>
      <c r="P23" s="225" t="s">
        <v>40</v>
      </c>
      <c r="Q23" s="234"/>
      <c r="R23" s="242"/>
      <c r="S23" s="256" t="str">
        <f>IF(S22="","",VLOOKUP(S22,'参考様式１ シフト記号表（勤務時間帯）'!$C$6:$K$35,9,FALSE))</f>
        <v/>
      </c>
      <c r="T23" s="268" t="str">
        <f>IF(T22="","",VLOOKUP(T22,'参考様式１ シフト記号表（勤務時間帯）'!$C$6:$K$35,9,FALSE))</f>
        <v/>
      </c>
      <c r="U23" s="268" t="str">
        <f>IF(U22="","",VLOOKUP(U22,'参考様式１ シフト記号表（勤務時間帯）'!$C$6:$K$35,9,FALSE))</f>
        <v/>
      </c>
      <c r="V23" s="268" t="str">
        <f>IF(V22="","",VLOOKUP(V22,'参考様式１ シフト記号表（勤務時間帯）'!$C$6:$K$35,9,FALSE))</f>
        <v/>
      </c>
      <c r="W23" s="268" t="str">
        <f>IF(W22="","",VLOOKUP(W22,'参考様式１ シフト記号表（勤務時間帯）'!$C$6:$K$35,9,FALSE))</f>
        <v/>
      </c>
      <c r="X23" s="268" t="str">
        <f>IF(X22="","",VLOOKUP(X22,'参考様式１ シフト記号表（勤務時間帯）'!$C$6:$K$35,9,FALSE))</f>
        <v/>
      </c>
      <c r="Y23" s="280" t="str">
        <f>IF(Y22="","",VLOOKUP(Y22,'参考様式１ シフト記号表（勤務時間帯）'!$C$6:$K$35,9,FALSE))</f>
        <v/>
      </c>
      <c r="Z23" s="256" t="str">
        <f>IF(Z22="","",VLOOKUP(Z22,'参考様式１ シフト記号表（勤務時間帯）'!$C$6:$K$35,9,FALSE))</f>
        <v/>
      </c>
      <c r="AA23" s="268" t="str">
        <f>IF(AA22="","",VLOOKUP(AA22,'参考様式１ シフト記号表（勤務時間帯）'!$C$6:$K$35,9,FALSE))</f>
        <v/>
      </c>
      <c r="AB23" s="268" t="str">
        <f>IF(AB22="","",VLOOKUP(AB22,'参考様式１ シフト記号表（勤務時間帯）'!$C$6:$K$35,9,FALSE))</f>
        <v/>
      </c>
      <c r="AC23" s="268" t="str">
        <f>IF(AC22="","",VLOOKUP(AC22,'参考様式１ シフト記号表（勤務時間帯）'!$C$6:$K$35,9,FALSE))</f>
        <v/>
      </c>
      <c r="AD23" s="268" t="str">
        <f>IF(AD22="","",VLOOKUP(AD22,'参考様式１ シフト記号表（勤務時間帯）'!$C$6:$K$35,9,FALSE))</f>
        <v/>
      </c>
      <c r="AE23" s="268" t="str">
        <f>IF(AE22="","",VLOOKUP(AE22,'参考様式１ シフト記号表（勤務時間帯）'!$C$6:$K$35,9,FALSE))</f>
        <v/>
      </c>
      <c r="AF23" s="280" t="str">
        <f>IF(AF22="","",VLOOKUP(AF22,'参考様式１ シフト記号表（勤務時間帯）'!$C$6:$K$35,9,FALSE))</f>
        <v/>
      </c>
      <c r="AG23" s="256" t="str">
        <f>IF(AG22="","",VLOOKUP(AG22,'参考様式１ シフト記号表（勤務時間帯）'!$C$6:$K$35,9,FALSE))</f>
        <v/>
      </c>
      <c r="AH23" s="268" t="str">
        <f>IF(AH22="","",VLOOKUP(AH22,'参考様式１ シフト記号表（勤務時間帯）'!$C$6:$K$35,9,FALSE))</f>
        <v/>
      </c>
      <c r="AI23" s="268" t="str">
        <f>IF(AI22="","",VLOOKUP(AI22,'参考様式１ シフト記号表（勤務時間帯）'!$C$6:$K$35,9,FALSE))</f>
        <v/>
      </c>
      <c r="AJ23" s="268" t="str">
        <f>IF(AJ22="","",VLOOKUP(AJ22,'参考様式１ シフト記号表（勤務時間帯）'!$C$6:$K$35,9,FALSE))</f>
        <v/>
      </c>
      <c r="AK23" s="268" t="str">
        <f>IF(AK22="","",VLOOKUP(AK22,'参考様式１ シフト記号表（勤務時間帯）'!$C$6:$K$35,9,FALSE))</f>
        <v/>
      </c>
      <c r="AL23" s="268" t="str">
        <f>IF(AL22="","",VLOOKUP(AL22,'参考様式１ シフト記号表（勤務時間帯）'!$C$6:$K$35,9,FALSE))</f>
        <v/>
      </c>
      <c r="AM23" s="280" t="str">
        <f>IF(AM22="","",VLOOKUP(AM22,'参考様式１ シフト記号表（勤務時間帯）'!$C$6:$K$35,9,FALSE))</f>
        <v/>
      </c>
      <c r="AN23" s="256" t="str">
        <f>IF(AN22="","",VLOOKUP(AN22,'参考様式１ シフト記号表（勤務時間帯）'!$C$6:$K$35,9,FALSE))</f>
        <v/>
      </c>
      <c r="AO23" s="268" t="str">
        <f>IF(AO22="","",VLOOKUP(AO22,'参考様式１ シフト記号表（勤務時間帯）'!$C$6:$K$35,9,FALSE))</f>
        <v/>
      </c>
      <c r="AP23" s="268" t="str">
        <f>IF(AP22="","",VLOOKUP(AP22,'参考様式１ シフト記号表（勤務時間帯）'!$C$6:$K$35,9,FALSE))</f>
        <v/>
      </c>
      <c r="AQ23" s="268" t="str">
        <f>IF(AQ22="","",VLOOKUP(AQ22,'参考様式１ シフト記号表（勤務時間帯）'!$C$6:$K$35,9,FALSE))</f>
        <v/>
      </c>
      <c r="AR23" s="268" t="str">
        <f>IF(AR22="","",VLOOKUP(AR22,'参考様式１ シフト記号表（勤務時間帯）'!$C$6:$K$35,9,FALSE))</f>
        <v/>
      </c>
      <c r="AS23" s="268" t="str">
        <f>IF(AS22="","",VLOOKUP(AS22,'参考様式１ シフト記号表（勤務時間帯）'!$C$6:$K$35,9,FALSE))</f>
        <v/>
      </c>
      <c r="AT23" s="280" t="str">
        <f>IF(AT22="","",VLOOKUP(AT22,'参考様式１ シフト記号表（勤務時間帯）'!$C$6:$K$35,9,FALSE))</f>
        <v/>
      </c>
      <c r="AU23" s="256" t="str">
        <f>IF(AU22="","",VLOOKUP(AU22,'参考様式１ シフト記号表（勤務時間帯）'!$C$6:$K$35,9,FALSE))</f>
        <v/>
      </c>
      <c r="AV23" s="268" t="str">
        <f>IF(AV22="","",VLOOKUP(AV22,'参考様式１ シフト記号表（勤務時間帯）'!$C$6:$K$35,9,FALSE))</f>
        <v/>
      </c>
      <c r="AW23" s="268" t="str">
        <f>IF(AW22="","",VLOOKUP(AW22,'参考様式１ シフト記号表（勤務時間帯）'!$C$6:$K$35,9,FALSE))</f>
        <v/>
      </c>
      <c r="AX23" s="327">
        <f>IF($BB$3="４週",SUM(S23:AT23),IF($BB$3="暦月",SUM(S23:AW23),""))</f>
        <v>0</v>
      </c>
      <c r="AY23" s="340"/>
      <c r="AZ23" s="352">
        <f>IF($BB$3="４週",AX23/4,IF($BB$3="暦月",'参考様式１（100名）'!AX23/('参考様式１（100名）'!$BB$8/7),""))</f>
        <v>0</v>
      </c>
      <c r="BA23" s="362"/>
      <c r="BB23" s="377"/>
      <c r="BC23" s="395"/>
      <c r="BD23" s="395"/>
      <c r="BE23" s="395"/>
      <c r="BF23" s="412"/>
    </row>
    <row r="24" spans="2:58" ht="20.25" customHeight="1">
      <c r="B24" s="101"/>
      <c r="C24" s="117"/>
      <c r="D24" s="135"/>
      <c r="E24" s="146"/>
      <c r="F24" s="155">
        <f>C22</f>
        <v>0</v>
      </c>
      <c r="G24" s="167"/>
      <c r="H24" s="179"/>
      <c r="I24" s="187"/>
      <c r="J24" s="187"/>
      <c r="K24" s="192"/>
      <c r="L24" s="198"/>
      <c r="M24" s="205"/>
      <c r="N24" s="205"/>
      <c r="O24" s="217"/>
      <c r="P24" s="226" t="s">
        <v>107</v>
      </c>
      <c r="Q24" s="235"/>
      <c r="R24" s="243"/>
      <c r="S24" s="257" t="str">
        <f>IF(S22="","",VLOOKUP(S22,'参考様式１ シフト記号表（勤務時間帯）'!$C$6:$S$35,17,FALSE))</f>
        <v/>
      </c>
      <c r="T24" s="269" t="str">
        <f>IF(T22="","",VLOOKUP(T22,'参考様式１ シフト記号表（勤務時間帯）'!$C$6:$S$35,17,FALSE))</f>
        <v/>
      </c>
      <c r="U24" s="269" t="str">
        <f>IF(U22="","",VLOOKUP(U22,'参考様式１ シフト記号表（勤務時間帯）'!$C$6:$S$35,17,FALSE))</f>
        <v/>
      </c>
      <c r="V24" s="269" t="str">
        <f>IF(V22="","",VLOOKUP(V22,'参考様式１ シフト記号表（勤務時間帯）'!$C$6:$S$35,17,FALSE))</f>
        <v/>
      </c>
      <c r="W24" s="269" t="str">
        <f>IF(W22="","",VLOOKUP(W22,'参考様式１ シフト記号表（勤務時間帯）'!$C$6:$S$35,17,FALSE))</f>
        <v/>
      </c>
      <c r="X24" s="269" t="str">
        <f>IF(X22="","",VLOOKUP(X22,'参考様式１ シフト記号表（勤務時間帯）'!$C$6:$S$35,17,FALSE))</f>
        <v/>
      </c>
      <c r="Y24" s="281" t="str">
        <f>IF(Y22="","",VLOOKUP(Y22,'参考様式１ シフト記号表（勤務時間帯）'!$C$6:$S$35,17,FALSE))</f>
        <v/>
      </c>
      <c r="Z24" s="257" t="str">
        <f>IF(Z22="","",VLOOKUP(Z22,'参考様式１ シフト記号表（勤務時間帯）'!$C$6:$S$35,17,FALSE))</f>
        <v/>
      </c>
      <c r="AA24" s="269" t="str">
        <f>IF(AA22="","",VLOOKUP(AA22,'参考様式１ シフト記号表（勤務時間帯）'!$C$6:$S$35,17,FALSE))</f>
        <v/>
      </c>
      <c r="AB24" s="269" t="str">
        <f>IF(AB22="","",VLOOKUP(AB22,'参考様式１ シフト記号表（勤務時間帯）'!$C$6:$S$35,17,FALSE))</f>
        <v/>
      </c>
      <c r="AC24" s="269" t="str">
        <f>IF(AC22="","",VLOOKUP(AC22,'参考様式１ シフト記号表（勤務時間帯）'!$C$6:$S$35,17,FALSE))</f>
        <v/>
      </c>
      <c r="AD24" s="269" t="str">
        <f>IF(AD22="","",VLOOKUP(AD22,'参考様式１ シフト記号表（勤務時間帯）'!$C$6:$S$35,17,FALSE))</f>
        <v/>
      </c>
      <c r="AE24" s="269" t="str">
        <f>IF(AE22="","",VLOOKUP(AE22,'参考様式１ シフト記号表（勤務時間帯）'!$C$6:$S$35,17,FALSE))</f>
        <v/>
      </c>
      <c r="AF24" s="281" t="str">
        <f>IF(AF22="","",VLOOKUP(AF22,'参考様式１ シフト記号表（勤務時間帯）'!$C$6:$S$35,17,FALSE))</f>
        <v/>
      </c>
      <c r="AG24" s="257" t="str">
        <f>IF(AG22="","",VLOOKUP(AG22,'参考様式１ シフト記号表（勤務時間帯）'!$C$6:$S$35,17,FALSE))</f>
        <v/>
      </c>
      <c r="AH24" s="269" t="str">
        <f>IF(AH22="","",VLOOKUP(AH22,'参考様式１ シフト記号表（勤務時間帯）'!$C$6:$S$35,17,FALSE))</f>
        <v/>
      </c>
      <c r="AI24" s="269" t="str">
        <f>IF(AI22="","",VLOOKUP(AI22,'参考様式１ シフト記号表（勤務時間帯）'!$C$6:$S$35,17,FALSE))</f>
        <v/>
      </c>
      <c r="AJ24" s="269" t="str">
        <f>IF(AJ22="","",VLOOKUP(AJ22,'参考様式１ シフト記号表（勤務時間帯）'!$C$6:$S$35,17,FALSE))</f>
        <v/>
      </c>
      <c r="AK24" s="269" t="str">
        <f>IF(AK22="","",VLOOKUP(AK22,'参考様式１ シフト記号表（勤務時間帯）'!$C$6:$S$35,17,FALSE))</f>
        <v/>
      </c>
      <c r="AL24" s="269" t="str">
        <f>IF(AL22="","",VLOOKUP(AL22,'参考様式１ シフト記号表（勤務時間帯）'!$C$6:$S$35,17,FALSE))</f>
        <v/>
      </c>
      <c r="AM24" s="281" t="str">
        <f>IF(AM22="","",VLOOKUP(AM22,'参考様式１ シフト記号表（勤務時間帯）'!$C$6:$S$35,17,FALSE))</f>
        <v/>
      </c>
      <c r="AN24" s="257" t="str">
        <f>IF(AN22="","",VLOOKUP(AN22,'参考様式１ シフト記号表（勤務時間帯）'!$C$6:$S$35,17,FALSE))</f>
        <v/>
      </c>
      <c r="AO24" s="269" t="str">
        <f>IF(AO22="","",VLOOKUP(AO22,'参考様式１ シフト記号表（勤務時間帯）'!$C$6:$S$35,17,FALSE))</f>
        <v/>
      </c>
      <c r="AP24" s="269" t="str">
        <f>IF(AP22="","",VLOOKUP(AP22,'参考様式１ シフト記号表（勤務時間帯）'!$C$6:$S$35,17,FALSE))</f>
        <v/>
      </c>
      <c r="AQ24" s="269" t="str">
        <f>IF(AQ22="","",VLOOKUP(AQ22,'参考様式１ シフト記号表（勤務時間帯）'!$C$6:$S$35,17,FALSE))</f>
        <v/>
      </c>
      <c r="AR24" s="269" t="str">
        <f>IF(AR22="","",VLOOKUP(AR22,'参考様式１ シフト記号表（勤務時間帯）'!$C$6:$S$35,17,FALSE))</f>
        <v/>
      </c>
      <c r="AS24" s="269" t="str">
        <f>IF(AS22="","",VLOOKUP(AS22,'参考様式１ シフト記号表（勤務時間帯）'!$C$6:$S$35,17,FALSE))</f>
        <v/>
      </c>
      <c r="AT24" s="281" t="str">
        <f>IF(AT22="","",VLOOKUP(AT22,'参考様式１ シフト記号表（勤務時間帯）'!$C$6:$S$35,17,FALSE))</f>
        <v/>
      </c>
      <c r="AU24" s="257" t="str">
        <f>IF(AU22="","",VLOOKUP(AU22,'参考様式１ シフト記号表（勤務時間帯）'!$C$6:$S$35,17,FALSE))</f>
        <v/>
      </c>
      <c r="AV24" s="269" t="str">
        <f>IF(AV22="","",VLOOKUP(AV22,'参考様式１ シフト記号表（勤務時間帯）'!$C$6:$S$35,17,FALSE))</f>
        <v/>
      </c>
      <c r="AW24" s="269" t="str">
        <f>IF(AW22="","",VLOOKUP(AW22,'参考様式１ シフト記号表（勤務時間帯）'!$C$6:$S$35,17,FALSE))</f>
        <v/>
      </c>
      <c r="AX24" s="328">
        <f>IF($BB$3="４週",SUM(S24:AT24),IF($BB$3="暦月",SUM(S24:AW24),""))</f>
        <v>0</v>
      </c>
      <c r="AY24" s="341"/>
      <c r="AZ24" s="353">
        <f>IF($BB$3="４週",AX24/4,IF($BB$3="暦月",'参考様式１（100名）'!AX24/('参考様式１（100名）'!$BB$8/7),""))</f>
        <v>0</v>
      </c>
      <c r="BA24" s="363"/>
      <c r="BB24" s="378"/>
      <c r="BC24" s="396"/>
      <c r="BD24" s="396"/>
      <c r="BE24" s="396"/>
      <c r="BF24" s="413"/>
    </row>
    <row r="25" spans="2:58" ht="20.25" customHeight="1">
      <c r="B25" s="101">
        <f>B22+1</f>
        <v>2</v>
      </c>
      <c r="C25" s="118"/>
      <c r="D25" s="136"/>
      <c r="E25" s="147"/>
      <c r="F25" s="156"/>
      <c r="G25" s="156"/>
      <c r="H25" s="180"/>
      <c r="I25" s="187"/>
      <c r="J25" s="187"/>
      <c r="K25" s="192"/>
      <c r="L25" s="199"/>
      <c r="M25" s="206"/>
      <c r="N25" s="206"/>
      <c r="O25" s="218"/>
      <c r="P25" s="227" t="s">
        <v>105</v>
      </c>
      <c r="Q25" s="236"/>
      <c r="R25" s="244"/>
      <c r="S25" s="431"/>
      <c r="T25" s="434"/>
      <c r="U25" s="434"/>
      <c r="V25" s="434"/>
      <c r="W25" s="434"/>
      <c r="X25" s="434"/>
      <c r="Y25" s="436"/>
      <c r="Z25" s="431"/>
      <c r="AA25" s="434"/>
      <c r="AB25" s="434"/>
      <c r="AC25" s="434"/>
      <c r="AD25" s="434"/>
      <c r="AE25" s="434"/>
      <c r="AF25" s="436"/>
      <c r="AG25" s="431"/>
      <c r="AH25" s="434"/>
      <c r="AI25" s="434"/>
      <c r="AJ25" s="434"/>
      <c r="AK25" s="434"/>
      <c r="AL25" s="434"/>
      <c r="AM25" s="436"/>
      <c r="AN25" s="431"/>
      <c r="AO25" s="434"/>
      <c r="AP25" s="434"/>
      <c r="AQ25" s="434"/>
      <c r="AR25" s="434"/>
      <c r="AS25" s="434"/>
      <c r="AT25" s="436"/>
      <c r="AU25" s="431"/>
      <c r="AV25" s="434"/>
      <c r="AW25" s="434"/>
      <c r="AX25" s="439"/>
      <c r="AY25" s="443"/>
      <c r="AZ25" s="446"/>
      <c r="BA25" s="449"/>
      <c r="BB25" s="379"/>
      <c r="BC25" s="397"/>
      <c r="BD25" s="397"/>
      <c r="BE25" s="397"/>
      <c r="BF25" s="414"/>
    </row>
    <row r="26" spans="2:58" ht="20.25" customHeight="1">
      <c r="B26" s="101"/>
      <c r="C26" s="116"/>
      <c r="D26" s="134"/>
      <c r="E26" s="145"/>
      <c r="F26" s="154"/>
      <c r="G26" s="167"/>
      <c r="H26" s="179"/>
      <c r="I26" s="187"/>
      <c r="J26" s="187"/>
      <c r="K26" s="192"/>
      <c r="L26" s="198"/>
      <c r="M26" s="205"/>
      <c r="N26" s="205"/>
      <c r="O26" s="217"/>
      <c r="P26" s="225" t="s">
        <v>40</v>
      </c>
      <c r="Q26" s="234"/>
      <c r="R26" s="242"/>
      <c r="S26" s="256" t="str">
        <f>IF(S25="","",VLOOKUP(S25,'参考様式１ シフト記号表（勤務時間帯）'!$C$6:$K$35,9,FALSE))</f>
        <v/>
      </c>
      <c r="T26" s="268" t="str">
        <f>IF(T25="","",VLOOKUP(T25,'参考様式１ シフト記号表（勤務時間帯）'!$C$6:$K$35,9,FALSE))</f>
        <v/>
      </c>
      <c r="U26" s="268" t="str">
        <f>IF(U25="","",VLOOKUP(U25,'参考様式１ シフト記号表（勤務時間帯）'!$C$6:$K$35,9,FALSE))</f>
        <v/>
      </c>
      <c r="V26" s="268" t="str">
        <f>IF(V25="","",VLOOKUP(V25,'参考様式１ シフト記号表（勤務時間帯）'!$C$6:$K$35,9,FALSE))</f>
        <v/>
      </c>
      <c r="W26" s="268" t="str">
        <f>IF(W25="","",VLOOKUP(W25,'参考様式１ シフト記号表（勤務時間帯）'!$C$6:$K$35,9,FALSE))</f>
        <v/>
      </c>
      <c r="X26" s="268" t="str">
        <f>IF(X25="","",VLOOKUP(X25,'参考様式１ シフト記号表（勤務時間帯）'!$C$6:$K$35,9,FALSE))</f>
        <v/>
      </c>
      <c r="Y26" s="280" t="str">
        <f>IF(Y25="","",VLOOKUP(Y25,'参考様式１ シフト記号表（勤務時間帯）'!$C$6:$K$35,9,FALSE))</f>
        <v/>
      </c>
      <c r="Z26" s="256" t="str">
        <f>IF(Z25="","",VLOOKUP(Z25,'参考様式１ シフト記号表（勤務時間帯）'!$C$6:$K$35,9,FALSE))</f>
        <v/>
      </c>
      <c r="AA26" s="268" t="str">
        <f>IF(AA25="","",VLOOKUP(AA25,'参考様式１ シフト記号表（勤務時間帯）'!$C$6:$K$35,9,FALSE))</f>
        <v/>
      </c>
      <c r="AB26" s="268" t="str">
        <f>IF(AB25="","",VLOOKUP(AB25,'参考様式１ シフト記号表（勤務時間帯）'!$C$6:$K$35,9,FALSE))</f>
        <v/>
      </c>
      <c r="AC26" s="268" t="str">
        <f>IF(AC25="","",VLOOKUP(AC25,'参考様式１ シフト記号表（勤務時間帯）'!$C$6:$K$35,9,FALSE))</f>
        <v/>
      </c>
      <c r="AD26" s="268" t="str">
        <f>IF(AD25="","",VLOOKUP(AD25,'参考様式１ シフト記号表（勤務時間帯）'!$C$6:$K$35,9,FALSE))</f>
        <v/>
      </c>
      <c r="AE26" s="268" t="str">
        <f>IF(AE25="","",VLOOKUP(AE25,'参考様式１ シフト記号表（勤務時間帯）'!$C$6:$K$35,9,FALSE))</f>
        <v/>
      </c>
      <c r="AF26" s="280" t="str">
        <f>IF(AF25="","",VLOOKUP(AF25,'参考様式１ シフト記号表（勤務時間帯）'!$C$6:$K$35,9,FALSE))</f>
        <v/>
      </c>
      <c r="AG26" s="256" t="str">
        <f>IF(AG25="","",VLOOKUP(AG25,'参考様式１ シフト記号表（勤務時間帯）'!$C$6:$K$35,9,FALSE))</f>
        <v/>
      </c>
      <c r="AH26" s="268" t="str">
        <f>IF(AH25="","",VLOOKUP(AH25,'参考様式１ シフト記号表（勤務時間帯）'!$C$6:$K$35,9,FALSE))</f>
        <v/>
      </c>
      <c r="AI26" s="268" t="str">
        <f>IF(AI25="","",VLOOKUP(AI25,'参考様式１ シフト記号表（勤務時間帯）'!$C$6:$K$35,9,FALSE))</f>
        <v/>
      </c>
      <c r="AJ26" s="268" t="str">
        <f>IF(AJ25="","",VLOOKUP(AJ25,'参考様式１ シフト記号表（勤務時間帯）'!$C$6:$K$35,9,FALSE))</f>
        <v/>
      </c>
      <c r="AK26" s="268" t="str">
        <f>IF(AK25="","",VLOOKUP(AK25,'参考様式１ シフト記号表（勤務時間帯）'!$C$6:$K$35,9,FALSE))</f>
        <v/>
      </c>
      <c r="AL26" s="268" t="str">
        <f>IF(AL25="","",VLOOKUP(AL25,'参考様式１ シフト記号表（勤務時間帯）'!$C$6:$K$35,9,FALSE))</f>
        <v/>
      </c>
      <c r="AM26" s="280" t="str">
        <f>IF(AM25="","",VLOOKUP(AM25,'参考様式１ シフト記号表（勤務時間帯）'!$C$6:$K$35,9,FALSE))</f>
        <v/>
      </c>
      <c r="AN26" s="256" t="str">
        <f>IF(AN25="","",VLOOKUP(AN25,'参考様式１ シフト記号表（勤務時間帯）'!$C$6:$K$35,9,FALSE))</f>
        <v/>
      </c>
      <c r="AO26" s="268" t="str">
        <f>IF(AO25="","",VLOOKUP(AO25,'参考様式１ シフト記号表（勤務時間帯）'!$C$6:$K$35,9,FALSE))</f>
        <v/>
      </c>
      <c r="AP26" s="268" t="str">
        <f>IF(AP25="","",VLOOKUP(AP25,'参考様式１ シフト記号表（勤務時間帯）'!$C$6:$K$35,9,FALSE))</f>
        <v/>
      </c>
      <c r="AQ26" s="268" t="str">
        <f>IF(AQ25="","",VLOOKUP(AQ25,'参考様式１ シフト記号表（勤務時間帯）'!$C$6:$K$35,9,FALSE))</f>
        <v/>
      </c>
      <c r="AR26" s="268" t="str">
        <f>IF(AR25="","",VLOOKUP(AR25,'参考様式１ シフト記号表（勤務時間帯）'!$C$6:$K$35,9,FALSE))</f>
        <v/>
      </c>
      <c r="AS26" s="268" t="str">
        <f>IF(AS25="","",VLOOKUP(AS25,'参考様式１ シフト記号表（勤務時間帯）'!$C$6:$K$35,9,FALSE))</f>
        <v/>
      </c>
      <c r="AT26" s="280" t="str">
        <f>IF(AT25="","",VLOOKUP(AT25,'参考様式１ シフト記号表（勤務時間帯）'!$C$6:$K$35,9,FALSE))</f>
        <v/>
      </c>
      <c r="AU26" s="256" t="str">
        <f>IF(AU25="","",VLOOKUP(AU25,'参考様式１ シフト記号表（勤務時間帯）'!$C$6:$K$35,9,FALSE))</f>
        <v/>
      </c>
      <c r="AV26" s="268" t="str">
        <f>IF(AV25="","",VLOOKUP(AV25,'参考様式１ シフト記号表（勤務時間帯）'!$C$6:$K$35,9,FALSE))</f>
        <v/>
      </c>
      <c r="AW26" s="268" t="str">
        <f>IF(AW25="","",VLOOKUP(AW25,'参考様式１ シフト記号表（勤務時間帯）'!$C$6:$K$35,9,FALSE))</f>
        <v/>
      </c>
      <c r="AX26" s="327">
        <f>IF($BB$3="４週",SUM(S26:AT26),IF($BB$3="暦月",SUM(S26:AW26),""))</f>
        <v>0</v>
      </c>
      <c r="AY26" s="340"/>
      <c r="AZ26" s="352">
        <f>IF($BB$3="４週",AX26/4,IF($BB$3="暦月",'参考様式１（100名）'!AX26/('参考様式１（100名）'!$BB$8/7),""))</f>
        <v>0</v>
      </c>
      <c r="BA26" s="362"/>
      <c r="BB26" s="377"/>
      <c r="BC26" s="395"/>
      <c r="BD26" s="395"/>
      <c r="BE26" s="395"/>
      <c r="BF26" s="412"/>
    </row>
    <row r="27" spans="2:58" ht="20.25" customHeight="1">
      <c r="B27" s="101"/>
      <c r="C27" s="117"/>
      <c r="D27" s="135"/>
      <c r="E27" s="146"/>
      <c r="F27" s="154">
        <f>C25</f>
        <v>0</v>
      </c>
      <c r="G27" s="168"/>
      <c r="H27" s="179"/>
      <c r="I27" s="187"/>
      <c r="J27" s="187"/>
      <c r="K27" s="192"/>
      <c r="L27" s="200"/>
      <c r="M27" s="207"/>
      <c r="N27" s="207"/>
      <c r="O27" s="219"/>
      <c r="P27" s="226" t="s">
        <v>107</v>
      </c>
      <c r="Q27" s="235"/>
      <c r="R27" s="243"/>
      <c r="S27" s="257" t="str">
        <f>IF(S25="","",VLOOKUP(S25,'参考様式１ シフト記号表（勤務時間帯）'!$C$6:$S$35,17,FALSE))</f>
        <v/>
      </c>
      <c r="T27" s="269" t="str">
        <f>IF(T25="","",VLOOKUP(T25,'参考様式１ シフト記号表（勤務時間帯）'!$C$6:$S$35,17,FALSE))</f>
        <v/>
      </c>
      <c r="U27" s="269" t="str">
        <f>IF(U25="","",VLOOKUP(U25,'参考様式１ シフト記号表（勤務時間帯）'!$C$6:$S$35,17,FALSE))</f>
        <v/>
      </c>
      <c r="V27" s="269" t="str">
        <f>IF(V25="","",VLOOKUP(V25,'参考様式１ シフト記号表（勤務時間帯）'!$C$6:$S$35,17,FALSE))</f>
        <v/>
      </c>
      <c r="W27" s="269" t="str">
        <f>IF(W25="","",VLOOKUP(W25,'参考様式１ シフト記号表（勤務時間帯）'!$C$6:$S$35,17,FALSE))</f>
        <v/>
      </c>
      <c r="X27" s="269" t="str">
        <f>IF(X25="","",VLOOKUP(X25,'参考様式１ シフト記号表（勤務時間帯）'!$C$6:$S$35,17,FALSE))</f>
        <v/>
      </c>
      <c r="Y27" s="281" t="str">
        <f>IF(Y25="","",VLOOKUP(Y25,'参考様式１ シフト記号表（勤務時間帯）'!$C$6:$S$35,17,FALSE))</f>
        <v/>
      </c>
      <c r="Z27" s="257" t="str">
        <f>IF(Z25="","",VLOOKUP(Z25,'参考様式１ シフト記号表（勤務時間帯）'!$C$6:$S$35,17,FALSE))</f>
        <v/>
      </c>
      <c r="AA27" s="269" t="str">
        <f>IF(AA25="","",VLOOKUP(AA25,'参考様式１ シフト記号表（勤務時間帯）'!$C$6:$S$35,17,FALSE))</f>
        <v/>
      </c>
      <c r="AB27" s="269" t="str">
        <f>IF(AB25="","",VLOOKUP(AB25,'参考様式１ シフト記号表（勤務時間帯）'!$C$6:$S$35,17,FALSE))</f>
        <v/>
      </c>
      <c r="AC27" s="269" t="str">
        <f>IF(AC25="","",VLOOKUP(AC25,'参考様式１ シフト記号表（勤務時間帯）'!$C$6:$S$35,17,FALSE))</f>
        <v/>
      </c>
      <c r="AD27" s="269" t="str">
        <f>IF(AD25="","",VLOOKUP(AD25,'参考様式１ シフト記号表（勤務時間帯）'!$C$6:$S$35,17,FALSE))</f>
        <v/>
      </c>
      <c r="AE27" s="269" t="str">
        <f>IF(AE25="","",VLOOKUP(AE25,'参考様式１ シフト記号表（勤務時間帯）'!$C$6:$S$35,17,FALSE))</f>
        <v/>
      </c>
      <c r="AF27" s="281" t="str">
        <f>IF(AF25="","",VLOOKUP(AF25,'参考様式１ シフト記号表（勤務時間帯）'!$C$6:$S$35,17,FALSE))</f>
        <v/>
      </c>
      <c r="AG27" s="257" t="str">
        <f>IF(AG25="","",VLOOKUP(AG25,'参考様式１ シフト記号表（勤務時間帯）'!$C$6:$S$35,17,FALSE))</f>
        <v/>
      </c>
      <c r="AH27" s="269" t="str">
        <f>IF(AH25="","",VLOOKUP(AH25,'参考様式１ シフト記号表（勤務時間帯）'!$C$6:$S$35,17,FALSE))</f>
        <v/>
      </c>
      <c r="AI27" s="269" t="str">
        <f>IF(AI25="","",VLOOKUP(AI25,'参考様式１ シフト記号表（勤務時間帯）'!$C$6:$S$35,17,FALSE))</f>
        <v/>
      </c>
      <c r="AJ27" s="269" t="str">
        <f>IF(AJ25="","",VLOOKUP(AJ25,'参考様式１ シフト記号表（勤務時間帯）'!$C$6:$S$35,17,FALSE))</f>
        <v/>
      </c>
      <c r="AK27" s="269" t="str">
        <f>IF(AK25="","",VLOOKUP(AK25,'参考様式１ シフト記号表（勤務時間帯）'!$C$6:$S$35,17,FALSE))</f>
        <v/>
      </c>
      <c r="AL27" s="269" t="str">
        <f>IF(AL25="","",VLOOKUP(AL25,'参考様式１ シフト記号表（勤務時間帯）'!$C$6:$S$35,17,FALSE))</f>
        <v/>
      </c>
      <c r="AM27" s="281" t="str">
        <f>IF(AM25="","",VLOOKUP(AM25,'参考様式１ シフト記号表（勤務時間帯）'!$C$6:$S$35,17,FALSE))</f>
        <v/>
      </c>
      <c r="AN27" s="257" t="str">
        <f>IF(AN25="","",VLOOKUP(AN25,'参考様式１ シフト記号表（勤務時間帯）'!$C$6:$S$35,17,FALSE))</f>
        <v/>
      </c>
      <c r="AO27" s="269" t="str">
        <f>IF(AO25="","",VLOOKUP(AO25,'参考様式１ シフト記号表（勤務時間帯）'!$C$6:$S$35,17,FALSE))</f>
        <v/>
      </c>
      <c r="AP27" s="269" t="str">
        <f>IF(AP25="","",VLOOKUP(AP25,'参考様式１ シフト記号表（勤務時間帯）'!$C$6:$S$35,17,FALSE))</f>
        <v/>
      </c>
      <c r="AQ27" s="269" t="str">
        <f>IF(AQ25="","",VLOOKUP(AQ25,'参考様式１ シフト記号表（勤務時間帯）'!$C$6:$S$35,17,FALSE))</f>
        <v/>
      </c>
      <c r="AR27" s="269" t="str">
        <f>IF(AR25="","",VLOOKUP(AR25,'参考様式１ シフト記号表（勤務時間帯）'!$C$6:$S$35,17,FALSE))</f>
        <v/>
      </c>
      <c r="AS27" s="269" t="str">
        <f>IF(AS25="","",VLOOKUP(AS25,'参考様式１ シフト記号表（勤務時間帯）'!$C$6:$S$35,17,FALSE))</f>
        <v/>
      </c>
      <c r="AT27" s="281" t="str">
        <f>IF(AT25="","",VLOOKUP(AT25,'参考様式１ シフト記号表（勤務時間帯）'!$C$6:$S$35,17,FALSE))</f>
        <v/>
      </c>
      <c r="AU27" s="257" t="str">
        <f>IF(AU25="","",VLOOKUP(AU25,'参考様式１ シフト記号表（勤務時間帯）'!$C$6:$S$35,17,FALSE))</f>
        <v/>
      </c>
      <c r="AV27" s="269" t="str">
        <f>IF(AV25="","",VLOOKUP(AV25,'参考様式１ シフト記号表（勤務時間帯）'!$C$6:$S$35,17,FALSE))</f>
        <v/>
      </c>
      <c r="AW27" s="269" t="str">
        <f>IF(AW25="","",VLOOKUP(AW25,'参考様式１ シフト記号表（勤務時間帯）'!$C$6:$S$35,17,FALSE))</f>
        <v/>
      </c>
      <c r="AX27" s="328">
        <f>IF($BB$3="４週",SUM(S27:AT27),IF($BB$3="暦月",SUM(S27:AW27),""))</f>
        <v>0</v>
      </c>
      <c r="AY27" s="341"/>
      <c r="AZ27" s="353">
        <f>IF($BB$3="４週",AX27/4,IF($BB$3="暦月",'参考様式１（100名）'!AX27/('参考様式１（100名）'!$BB$8/7),""))</f>
        <v>0</v>
      </c>
      <c r="BA27" s="363"/>
      <c r="BB27" s="378"/>
      <c r="BC27" s="396"/>
      <c r="BD27" s="396"/>
      <c r="BE27" s="396"/>
      <c r="BF27" s="413"/>
    </row>
    <row r="28" spans="2:58" ht="20.25" customHeight="1">
      <c r="B28" s="101">
        <f>B25+1</f>
        <v>3</v>
      </c>
      <c r="C28" s="119"/>
      <c r="D28" s="137"/>
      <c r="E28" s="148"/>
      <c r="F28" s="156"/>
      <c r="G28" s="156"/>
      <c r="H28" s="180"/>
      <c r="I28" s="187"/>
      <c r="J28" s="187"/>
      <c r="K28" s="192"/>
      <c r="L28" s="199"/>
      <c r="M28" s="206"/>
      <c r="N28" s="206"/>
      <c r="O28" s="218"/>
      <c r="P28" s="227" t="s">
        <v>105</v>
      </c>
      <c r="Q28" s="236"/>
      <c r="R28" s="244"/>
      <c r="S28" s="431"/>
      <c r="T28" s="434"/>
      <c r="U28" s="434"/>
      <c r="V28" s="434"/>
      <c r="W28" s="434"/>
      <c r="X28" s="434"/>
      <c r="Y28" s="436"/>
      <c r="Z28" s="431"/>
      <c r="AA28" s="434"/>
      <c r="AB28" s="434"/>
      <c r="AC28" s="434"/>
      <c r="AD28" s="434"/>
      <c r="AE28" s="434"/>
      <c r="AF28" s="436"/>
      <c r="AG28" s="431"/>
      <c r="AH28" s="434"/>
      <c r="AI28" s="434"/>
      <c r="AJ28" s="434"/>
      <c r="AK28" s="434"/>
      <c r="AL28" s="434"/>
      <c r="AM28" s="436"/>
      <c r="AN28" s="431"/>
      <c r="AO28" s="434"/>
      <c r="AP28" s="434"/>
      <c r="AQ28" s="434"/>
      <c r="AR28" s="434"/>
      <c r="AS28" s="434"/>
      <c r="AT28" s="436"/>
      <c r="AU28" s="431"/>
      <c r="AV28" s="434"/>
      <c r="AW28" s="434"/>
      <c r="AX28" s="439"/>
      <c r="AY28" s="443"/>
      <c r="AZ28" s="446"/>
      <c r="BA28" s="449"/>
      <c r="BB28" s="379"/>
      <c r="BC28" s="397"/>
      <c r="BD28" s="397"/>
      <c r="BE28" s="397"/>
      <c r="BF28" s="414"/>
    </row>
    <row r="29" spans="2:58" ht="20.25" customHeight="1">
      <c r="B29" s="101"/>
      <c r="C29" s="120"/>
      <c r="D29" s="138"/>
      <c r="E29" s="149"/>
      <c r="F29" s="154"/>
      <c r="G29" s="167"/>
      <c r="H29" s="179"/>
      <c r="I29" s="187"/>
      <c r="J29" s="187"/>
      <c r="K29" s="192"/>
      <c r="L29" s="198"/>
      <c r="M29" s="205"/>
      <c r="N29" s="205"/>
      <c r="O29" s="217"/>
      <c r="P29" s="225" t="s">
        <v>40</v>
      </c>
      <c r="Q29" s="234"/>
      <c r="R29" s="242"/>
      <c r="S29" s="256" t="str">
        <f>IF(S28="","",VLOOKUP(S28,'参考様式１ シフト記号表（勤務時間帯）'!$C$6:$K$35,9,FALSE))</f>
        <v/>
      </c>
      <c r="T29" s="268" t="str">
        <f>IF(T28="","",VLOOKUP(T28,'参考様式１ シフト記号表（勤務時間帯）'!$C$6:$K$35,9,FALSE))</f>
        <v/>
      </c>
      <c r="U29" s="268" t="str">
        <f>IF(U28="","",VLOOKUP(U28,'参考様式１ シフト記号表（勤務時間帯）'!$C$6:$K$35,9,FALSE))</f>
        <v/>
      </c>
      <c r="V29" s="268" t="str">
        <f>IF(V28="","",VLOOKUP(V28,'参考様式１ シフト記号表（勤務時間帯）'!$C$6:$K$35,9,FALSE))</f>
        <v/>
      </c>
      <c r="W29" s="268" t="str">
        <f>IF(W28="","",VLOOKUP(W28,'参考様式１ シフト記号表（勤務時間帯）'!$C$6:$K$35,9,FALSE))</f>
        <v/>
      </c>
      <c r="X29" s="268" t="str">
        <f>IF(X28="","",VLOOKUP(X28,'参考様式１ シフト記号表（勤務時間帯）'!$C$6:$K$35,9,FALSE))</f>
        <v/>
      </c>
      <c r="Y29" s="280" t="str">
        <f>IF(Y28="","",VLOOKUP(Y28,'参考様式１ シフト記号表（勤務時間帯）'!$C$6:$K$35,9,FALSE))</f>
        <v/>
      </c>
      <c r="Z29" s="256" t="str">
        <f>IF(Z28="","",VLOOKUP(Z28,'参考様式１ シフト記号表（勤務時間帯）'!$C$6:$K$35,9,FALSE))</f>
        <v/>
      </c>
      <c r="AA29" s="268" t="str">
        <f>IF(AA28="","",VLOOKUP(AA28,'参考様式１ シフト記号表（勤務時間帯）'!$C$6:$K$35,9,FALSE))</f>
        <v/>
      </c>
      <c r="AB29" s="268" t="str">
        <f>IF(AB28="","",VLOOKUP(AB28,'参考様式１ シフト記号表（勤務時間帯）'!$C$6:$K$35,9,FALSE))</f>
        <v/>
      </c>
      <c r="AC29" s="268" t="str">
        <f>IF(AC28="","",VLOOKUP(AC28,'参考様式１ シフト記号表（勤務時間帯）'!$C$6:$K$35,9,FALSE))</f>
        <v/>
      </c>
      <c r="AD29" s="268" t="str">
        <f>IF(AD28="","",VLOOKUP(AD28,'参考様式１ シフト記号表（勤務時間帯）'!$C$6:$K$35,9,FALSE))</f>
        <v/>
      </c>
      <c r="AE29" s="268" t="str">
        <f>IF(AE28="","",VLOOKUP(AE28,'参考様式１ シフト記号表（勤務時間帯）'!$C$6:$K$35,9,FALSE))</f>
        <v/>
      </c>
      <c r="AF29" s="280" t="str">
        <f>IF(AF28="","",VLOOKUP(AF28,'参考様式１ シフト記号表（勤務時間帯）'!$C$6:$K$35,9,FALSE))</f>
        <v/>
      </c>
      <c r="AG29" s="256" t="str">
        <f>IF(AG28="","",VLOOKUP(AG28,'参考様式１ シフト記号表（勤務時間帯）'!$C$6:$K$35,9,FALSE))</f>
        <v/>
      </c>
      <c r="AH29" s="268" t="str">
        <f>IF(AH28="","",VLOOKUP(AH28,'参考様式１ シフト記号表（勤務時間帯）'!$C$6:$K$35,9,FALSE))</f>
        <v/>
      </c>
      <c r="AI29" s="268" t="str">
        <f>IF(AI28="","",VLOOKUP(AI28,'参考様式１ シフト記号表（勤務時間帯）'!$C$6:$K$35,9,FALSE))</f>
        <v/>
      </c>
      <c r="AJ29" s="268" t="str">
        <f>IF(AJ28="","",VLOOKUP(AJ28,'参考様式１ シフト記号表（勤務時間帯）'!$C$6:$K$35,9,FALSE))</f>
        <v/>
      </c>
      <c r="AK29" s="268" t="str">
        <f>IF(AK28="","",VLOOKUP(AK28,'参考様式１ シフト記号表（勤務時間帯）'!$C$6:$K$35,9,FALSE))</f>
        <v/>
      </c>
      <c r="AL29" s="268" t="str">
        <f>IF(AL28="","",VLOOKUP(AL28,'参考様式１ シフト記号表（勤務時間帯）'!$C$6:$K$35,9,FALSE))</f>
        <v/>
      </c>
      <c r="AM29" s="280" t="str">
        <f>IF(AM28="","",VLOOKUP(AM28,'参考様式１ シフト記号表（勤務時間帯）'!$C$6:$K$35,9,FALSE))</f>
        <v/>
      </c>
      <c r="AN29" s="256" t="str">
        <f>IF(AN28="","",VLOOKUP(AN28,'参考様式１ シフト記号表（勤務時間帯）'!$C$6:$K$35,9,FALSE))</f>
        <v/>
      </c>
      <c r="AO29" s="268" t="str">
        <f>IF(AO28="","",VLOOKUP(AO28,'参考様式１ シフト記号表（勤務時間帯）'!$C$6:$K$35,9,FALSE))</f>
        <v/>
      </c>
      <c r="AP29" s="268" t="str">
        <f>IF(AP28="","",VLOOKUP(AP28,'参考様式１ シフト記号表（勤務時間帯）'!$C$6:$K$35,9,FALSE))</f>
        <v/>
      </c>
      <c r="AQ29" s="268" t="str">
        <f>IF(AQ28="","",VLOOKUP(AQ28,'参考様式１ シフト記号表（勤務時間帯）'!$C$6:$K$35,9,FALSE))</f>
        <v/>
      </c>
      <c r="AR29" s="268" t="str">
        <f>IF(AR28="","",VLOOKUP(AR28,'参考様式１ シフト記号表（勤務時間帯）'!$C$6:$K$35,9,FALSE))</f>
        <v/>
      </c>
      <c r="AS29" s="268" t="str">
        <f>IF(AS28="","",VLOOKUP(AS28,'参考様式１ シフト記号表（勤務時間帯）'!$C$6:$K$35,9,FALSE))</f>
        <v/>
      </c>
      <c r="AT29" s="280" t="str">
        <f>IF(AT28="","",VLOOKUP(AT28,'参考様式１ シフト記号表（勤務時間帯）'!$C$6:$K$35,9,FALSE))</f>
        <v/>
      </c>
      <c r="AU29" s="256" t="str">
        <f>IF(AU28="","",VLOOKUP(AU28,'参考様式１ シフト記号表（勤務時間帯）'!$C$6:$K$35,9,FALSE))</f>
        <v/>
      </c>
      <c r="AV29" s="268" t="str">
        <f>IF(AV28="","",VLOOKUP(AV28,'参考様式１ シフト記号表（勤務時間帯）'!$C$6:$K$35,9,FALSE))</f>
        <v/>
      </c>
      <c r="AW29" s="268" t="str">
        <f>IF(AW28="","",VLOOKUP(AW28,'参考様式１ シフト記号表（勤務時間帯）'!$C$6:$K$35,9,FALSE))</f>
        <v/>
      </c>
      <c r="AX29" s="327">
        <f>IF($BB$3="４週",SUM(S29:AT29),IF($BB$3="暦月",SUM(S29:AW29),""))</f>
        <v>0</v>
      </c>
      <c r="AY29" s="340"/>
      <c r="AZ29" s="352">
        <f>IF($BB$3="４週",AX29/4,IF($BB$3="暦月",'参考様式１（100名）'!AX29/('参考様式１（100名）'!$BB$8/7),""))</f>
        <v>0</v>
      </c>
      <c r="BA29" s="362"/>
      <c r="BB29" s="377"/>
      <c r="BC29" s="395"/>
      <c r="BD29" s="395"/>
      <c r="BE29" s="395"/>
      <c r="BF29" s="412"/>
    </row>
    <row r="30" spans="2:58" ht="20.25" customHeight="1">
      <c r="B30" s="101"/>
      <c r="C30" s="121"/>
      <c r="D30" s="139"/>
      <c r="E30" s="150"/>
      <c r="F30" s="154">
        <f>C28</f>
        <v>0</v>
      </c>
      <c r="G30" s="168"/>
      <c r="H30" s="179"/>
      <c r="I30" s="187"/>
      <c r="J30" s="187"/>
      <c r="K30" s="192"/>
      <c r="L30" s="200"/>
      <c r="M30" s="207"/>
      <c r="N30" s="207"/>
      <c r="O30" s="219"/>
      <c r="P30" s="226" t="s">
        <v>107</v>
      </c>
      <c r="Q30" s="235"/>
      <c r="R30" s="243"/>
      <c r="S30" s="257" t="str">
        <f>IF(S28="","",VLOOKUP(S28,'参考様式１ シフト記号表（勤務時間帯）'!$C$6:$S$35,17,FALSE))</f>
        <v/>
      </c>
      <c r="T30" s="269" t="str">
        <f>IF(T28="","",VLOOKUP(T28,'参考様式１ シフト記号表（勤務時間帯）'!$C$6:$S$35,17,FALSE))</f>
        <v/>
      </c>
      <c r="U30" s="269" t="str">
        <f>IF(U28="","",VLOOKUP(U28,'参考様式１ シフト記号表（勤務時間帯）'!$C$6:$S$35,17,FALSE))</f>
        <v/>
      </c>
      <c r="V30" s="269" t="str">
        <f>IF(V28="","",VLOOKUP(V28,'参考様式１ シフト記号表（勤務時間帯）'!$C$6:$S$35,17,FALSE))</f>
        <v/>
      </c>
      <c r="W30" s="269" t="str">
        <f>IF(W28="","",VLOOKUP(W28,'参考様式１ シフト記号表（勤務時間帯）'!$C$6:$S$35,17,FALSE))</f>
        <v/>
      </c>
      <c r="X30" s="269" t="str">
        <f>IF(X28="","",VLOOKUP(X28,'参考様式１ シフト記号表（勤務時間帯）'!$C$6:$S$35,17,FALSE))</f>
        <v/>
      </c>
      <c r="Y30" s="281" t="str">
        <f>IF(Y28="","",VLOOKUP(Y28,'参考様式１ シフト記号表（勤務時間帯）'!$C$6:$S$35,17,FALSE))</f>
        <v/>
      </c>
      <c r="Z30" s="257" t="str">
        <f>IF(Z28="","",VLOOKUP(Z28,'参考様式１ シフト記号表（勤務時間帯）'!$C$6:$S$35,17,FALSE))</f>
        <v/>
      </c>
      <c r="AA30" s="269" t="str">
        <f>IF(AA28="","",VLOOKUP(AA28,'参考様式１ シフト記号表（勤務時間帯）'!$C$6:$S$35,17,FALSE))</f>
        <v/>
      </c>
      <c r="AB30" s="269" t="str">
        <f>IF(AB28="","",VLOOKUP(AB28,'参考様式１ シフト記号表（勤務時間帯）'!$C$6:$S$35,17,FALSE))</f>
        <v/>
      </c>
      <c r="AC30" s="269" t="str">
        <f>IF(AC28="","",VLOOKUP(AC28,'参考様式１ シフト記号表（勤務時間帯）'!$C$6:$S$35,17,FALSE))</f>
        <v/>
      </c>
      <c r="AD30" s="269" t="str">
        <f>IF(AD28="","",VLOOKUP(AD28,'参考様式１ シフト記号表（勤務時間帯）'!$C$6:$S$35,17,FALSE))</f>
        <v/>
      </c>
      <c r="AE30" s="269" t="str">
        <f>IF(AE28="","",VLOOKUP(AE28,'参考様式１ シフト記号表（勤務時間帯）'!$C$6:$S$35,17,FALSE))</f>
        <v/>
      </c>
      <c r="AF30" s="281" t="str">
        <f>IF(AF28="","",VLOOKUP(AF28,'参考様式１ シフト記号表（勤務時間帯）'!$C$6:$S$35,17,FALSE))</f>
        <v/>
      </c>
      <c r="AG30" s="257" t="str">
        <f>IF(AG28="","",VLOOKUP(AG28,'参考様式１ シフト記号表（勤務時間帯）'!$C$6:$S$35,17,FALSE))</f>
        <v/>
      </c>
      <c r="AH30" s="269" t="str">
        <f>IF(AH28="","",VLOOKUP(AH28,'参考様式１ シフト記号表（勤務時間帯）'!$C$6:$S$35,17,FALSE))</f>
        <v/>
      </c>
      <c r="AI30" s="269" t="str">
        <f>IF(AI28="","",VLOOKUP(AI28,'参考様式１ シフト記号表（勤務時間帯）'!$C$6:$S$35,17,FALSE))</f>
        <v/>
      </c>
      <c r="AJ30" s="269" t="str">
        <f>IF(AJ28="","",VLOOKUP(AJ28,'参考様式１ シフト記号表（勤務時間帯）'!$C$6:$S$35,17,FALSE))</f>
        <v/>
      </c>
      <c r="AK30" s="269" t="str">
        <f>IF(AK28="","",VLOOKUP(AK28,'参考様式１ シフト記号表（勤務時間帯）'!$C$6:$S$35,17,FALSE))</f>
        <v/>
      </c>
      <c r="AL30" s="269" t="str">
        <f>IF(AL28="","",VLOOKUP(AL28,'参考様式１ シフト記号表（勤務時間帯）'!$C$6:$S$35,17,FALSE))</f>
        <v/>
      </c>
      <c r="AM30" s="281" t="str">
        <f>IF(AM28="","",VLOOKUP(AM28,'参考様式１ シフト記号表（勤務時間帯）'!$C$6:$S$35,17,FALSE))</f>
        <v/>
      </c>
      <c r="AN30" s="257" t="str">
        <f>IF(AN28="","",VLOOKUP(AN28,'参考様式１ シフト記号表（勤務時間帯）'!$C$6:$S$35,17,FALSE))</f>
        <v/>
      </c>
      <c r="AO30" s="269" t="str">
        <f>IF(AO28="","",VLOOKUP(AO28,'参考様式１ シフト記号表（勤務時間帯）'!$C$6:$S$35,17,FALSE))</f>
        <v/>
      </c>
      <c r="AP30" s="269" t="str">
        <f>IF(AP28="","",VLOOKUP(AP28,'参考様式１ シフト記号表（勤務時間帯）'!$C$6:$S$35,17,FALSE))</f>
        <v/>
      </c>
      <c r="AQ30" s="269" t="str">
        <f>IF(AQ28="","",VLOOKUP(AQ28,'参考様式１ シフト記号表（勤務時間帯）'!$C$6:$S$35,17,FALSE))</f>
        <v/>
      </c>
      <c r="AR30" s="269" t="str">
        <f>IF(AR28="","",VLOOKUP(AR28,'参考様式１ シフト記号表（勤務時間帯）'!$C$6:$S$35,17,FALSE))</f>
        <v/>
      </c>
      <c r="AS30" s="269" t="str">
        <f>IF(AS28="","",VLOOKUP(AS28,'参考様式１ シフト記号表（勤務時間帯）'!$C$6:$S$35,17,FALSE))</f>
        <v/>
      </c>
      <c r="AT30" s="281" t="str">
        <f>IF(AT28="","",VLOOKUP(AT28,'参考様式１ シフト記号表（勤務時間帯）'!$C$6:$S$35,17,FALSE))</f>
        <v/>
      </c>
      <c r="AU30" s="257" t="str">
        <f>IF(AU28="","",VLOOKUP(AU28,'参考様式１ シフト記号表（勤務時間帯）'!$C$6:$S$35,17,FALSE))</f>
        <v/>
      </c>
      <c r="AV30" s="269" t="str">
        <f>IF(AV28="","",VLOOKUP(AV28,'参考様式１ シフト記号表（勤務時間帯）'!$C$6:$S$35,17,FALSE))</f>
        <v/>
      </c>
      <c r="AW30" s="269" t="str">
        <f>IF(AW28="","",VLOOKUP(AW28,'参考様式１ シフト記号表（勤務時間帯）'!$C$6:$S$35,17,FALSE))</f>
        <v/>
      </c>
      <c r="AX30" s="328">
        <f>IF($BB$3="４週",SUM(S30:AT30),IF($BB$3="暦月",SUM(S30:AW30),""))</f>
        <v>0</v>
      </c>
      <c r="AY30" s="341"/>
      <c r="AZ30" s="353">
        <f>IF($BB$3="４週",AX30/4,IF($BB$3="暦月",'参考様式１（100名）'!AX30/('参考様式１（100名）'!$BB$8/7),""))</f>
        <v>0</v>
      </c>
      <c r="BA30" s="363"/>
      <c r="BB30" s="378"/>
      <c r="BC30" s="396"/>
      <c r="BD30" s="396"/>
      <c r="BE30" s="396"/>
      <c r="BF30" s="413"/>
    </row>
    <row r="31" spans="2:58" ht="20.25" customHeight="1">
      <c r="B31" s="101">
        <f>B28+1</f>
        <v>4</v>
      </c>
      <c r="C31" s="119"/>
      <c r="D31" s="137"/>
      <c r="E31" s="148"/>
      <c r="F31" s="156"/>
      <c r="G31" s="156"/>
      <c r="H31" s="180"/>
      <c r="I31" s="187"/>
      <c r="J31" s="187"/>
      <c r="K31" s="192"/>
      <c r="L31" s="199"/>
      <c r="M31" s="206"/>
      <c r="N31" s="206"/>
      <c r="O31" s="218"/>
      <c r="P31" s="227" t="s">
        <v>105</v>
      </c>
      <c r="Q31" s="236"/>
      <c r="R31" s="244"/>
      <c r="S31" s="431"/>
      <c r="T31" s="434"/>
      <c r="U31" s="434"/>
      <c r="V31" s="434"/>
      <c r="W31" s="434"/>
      <c r="X31" s="434"/>
      <c r="Y31" s="436"/>
      <c r="Z31" s="431"/>
      <c r="AA31" s="434"/>
      <c r="AB31" s="434"/>
      <c r="AC31" s="434"/>
      <c r="AD31" s="434"/>
      <c r="AE31" s="434"/>
      <c r="AF31" s="436"/>
      <c r="AG31" s="431"/>
      <c r="AH31" s="434"/>
      <c r="AI31" s="434"/>
      <c r="AJ31" s="434"/>
      <c r="AK31" s="434"/>
      <c r="AL31" s="434"/>
      <c r="AM31" s="436"/>
      <c r="AN31" s="431"/>
      <c r="AO31" s="434"/>
      <c r="AP31" s="434"/>
      <c r="AQ31" s="434"/>
      <c r="AR31" s="434"/>
      <c r="AS31" s="434"/>
      <c r="AT31" s="436"/>
      <c r="AU31" s="431"/>
      <c r="AV31" s="434"/>
      <c r="AW31" s="434"/>
      <c r="AX31" s="439"/>
      <c r="AY31" s="443"/>
      <c r="AZ31" s="446"/>
      <c r="BA31" s="449"/>
      <c r="BB31" s="379"/>
      <c r="BC31" s="397"/>
      <c r="BD31" s="397"/>
      <c r="BE31" s="397"/>
      <c r="BF31" s="414"/>
    </row>
    <row r="32" spans="2:58" ht="20.25" customHeight="1">
      <c r="B32" s="101"/>
      <c r="C32" s="120"/>
      <c r="D32" s="138"/>
      <c r="E32" s="149"/>
      <c r="F32" s="154"/>
      <c r="G32" s="167"/>
      <c r="H32" s="179"/>
      <c r="I32" s="187"/>
      <c r="J32" s="187"/>
      <c r="K32" s="192"/>
      <c r="L32" s="198"/>
      <c r="M32" s="205"/>
      <c r="N32" s="205"/>
      <c r="O32" s="217"/>
      <c r="P32" s="225" t="s">
        <v>40</v>
      </c>
      <c r="Q32" s="234"/>
      <c r="R32" s="242"/>
      <c r="S32" s="256" t="str">
        <f>IF(S31="","",VLOOKUP(S31,'参考様式１ シフト記号表（勤務時間帯）'!$C$6:$K$35,9,FALSE))</f>
        <v/>
      </c>
      <c r="T32" s="268" t="str">
        <f>IF(T31="","",VLOOKUP(T31,'参考様式１ シフト記号表（勤務時間帯）'!$C$6:$K$35,9,FALSE))</f>
        <v/>
      </c>
      <c r="U32" s="268" t="str">
        <f>IF(U31="","",VLOOKUP(U31,'参考様式１ シフト記号表（勤務時間帯）'!$C$6:$K$35,9,FALSE))</f>
        <v/>
      </c>
      <c r="V32" s="268" t="str">
        <f>IF(V31="","",VLOOKUP(V31,'参考様式１ シフト記号表（勤務時間帯）'!$C$6:$K$35,9,FALSE))</f>
        <v/>
      </c>
      <c r="W32" s="268" t="str">
        <f>IF(W31="","",VLOOKUP(W31,'参考様式１ シフト記号表（勤務時間帯）'!$C$6:$K$35,9,FALSE))</f>
        <v/>
      </c>
      <c r="X32" s="268" t="str">
        <f>IF(X31="","",VLOOKUP(X31,'参考様式１ シフト記号表（勤務時間帯）'!$C$6:$K$35,9,FALSE))</f>
        <v/>
      </c>
      <c r="Y32" s="280" t="str">
        <f>IF(Y31="","",VLOOKUP(Y31,'参考様式１ シフト記号表（勤務時間帯）'!$C$6:$K$35,9,FALSE))</f>
        <v/>
      </c>
      <c r="Z32" s="256" t="str">
        <f>IF(Z31="","",VLOOKUP(Z31,'参考様式１ シフト記号表（勤務時間帯）'!$C$6:$K$35,9,FALSE))</f>
        <v/>
      </c>
      <c r="AA32" s="268" t="str">
        <f>IF(AA31="","",VLOOKUP(AA31,'参考様式１ シフト記号表（勤務時間帯）'!$C$6:$K$35,9,FALSE))</f>
        <v/>
      </c>
      <c r="AB32" s="268" t="str">
        <f>IF(AB31="","",VLOOKUP(AB31,'参考様式１ シフト記号表（勤務時間帯）'!$C$6:$K$35,9,FALSE))</f>
        <v/>
      </c>
      <c r="AC32" s="268" t="str">
        <f>IF(AC31="","",VLOOKUP(AC31,'参考様式１ シフト記号表（勤務時間帯）'!$C$6:$K$35,9,FALSE))</f>
        <v/>
      </c>
      <c r="AD32" s="268" t="str">
        <f>IF(AD31="","",VLOOKUP(AD31,'参考様式１ シフト記号表（勤務時間帯）'!$C$6:$K$35,9,FALSE))</f>
        <v/>
      </c>
      <c r="AE32" s="268" t="str">
        <f>IF(AE31="","",VLOOKUP(AE31,'参考様式１ シフト記号表（勤務時間帯）'!$C$6:$K$35,9,FALSE))</f>
        <v/>
      </c>
      <c r="AF32" s="280" t="str">
        <f>IF(AF31="","",VLOOKUP(AF31,'参考様式１ シフト記号表（勤務時間帯）'!$C$6:$K$35,9,FALSE))</f>
        <v/>
      </c>
      <c r="AG32" s="256" t="str">
        <f>IF(AG31="","",VLOOKUP(AG31,'参考様式１ シフト記号表（勤務時間帯）'!$C$6:$K$35,9,FALSE))</f>
        <v/>
      </c>
      <c r="AH32" s="268" t="str">
        <f>IF(AH31="","",VLOOKUP(AH31,'参考様式１ シフト記号表（勤務時間帯）'!$C$6:$K$35,9,FALSE))</f>
        <v/>
      </c>
      <c r="AI32" s="268" t="str">
        <f>IF(AI31="","",VLOOKUP(AI31,'参考様式１ シフト記号表（勤務時間帯）'!$C$6:$K$35,9,FALSE))</f>
        <v/>
      </c>
      <c r="AJ32" s="268" t="str">
        <f>IF(AJ31="","",VLOOKUP(AJ31,'参考様式１ シフト記号表（勤務時間帯）'!$C$6:$K$35,9,FALSE))</f>
        <v/>
      </c>
      <c r="AK32" s="268" t="str">
        <f>IF(AK31="","",VLOOKUP(AK31,'参考様式１ シフト記号表（勤務時間帯）'!$C$6:$K$35,9,FALSE))</f>
        <v/>
      </c>
      <c r="AL32" s="268" t="str">
        <f>IF(AL31="","",VLOOKUP(AL31,'参考様式１ シフト記号表（勤務時間帯）'!$C$6:$K$35,9,FALSE))</f>
        <v/>
      </c>
      <c r="AM32" s="280" t="str">
        <f>IF(AM31="","",VLOOKUP(AM31,'参考様式１ シフト記号表（勤務時間帯）'!$C$6:$K$35,9,FALSE))</f>
        <v/>
      </c>
      <c r="AN32" s="256" t="str">
        <f>IF(AN31="","",VLOOKUP(AN31,'参考様式１ シフト記号表（勤務時間帯）'!$C$6:$K$35,9,FALSE))</f>
        <v/>
      </c>
      <c r="AO32" s="268" t="str">
        <f>IF(AO31="","",VLOOKUP(AO31,'参考様式１ シフト記号表（勤務時間帯）'!$C$6:$K$35,9,FALSE))</f>
        <v/>
      </c>
      <c r="AP32" s="268" t="str">
        <f>IF(AP31="","",VLOOKUP(AP31,'参考様式１ シフト記号表（勤務時間帯）'!$C$6:$K$35,9,FALSE))</f>
        <v/>
      </c>
      <c r="AQ32" s="268" t="str">
        <f>IF(AQ31="","",VLOOKUP(AQ31,'参考様式１ シフト記号表（勤務時間帯）'!$C$6:$K$35,9,FALSE))</f>
        <v/>
      </c>
      <c r="AR32" s="268" t="str">
        <f>IF(AR31="","",VLOOKUP(AR31,'参考様式１ シフト記号表（勤務時間帯）'!$C$6:$K$35,9,FALSE))</f>
        <v/>
      </c>
      <c r="AS32" s="268" t="str">
        <f>IF(AS31="","",VLOOKUP(AS31,'参考様式１ シフト記号表（勤務時間帯）'!$C$6:$K$35,9,FALSE))</f>
        <v/>
      </c>
      <c r="AT32" s="280" t="str">
        <f>IF(AT31="","",VLOOKUP(AT31,'参考様式１ シフト記号表（勤務時間帯）'!$C$6:$K$35,9,FALSE))</f>
        <v/>
      </c>
      <c r="AU32" s="256" t="str">
        <f>IF(AU31="","",VLOOKUP(AU31,'参考様式１ シフト記号表（勤務時間帯）'!$C$6:$K$35,9,FALSE))</f>
        <v/>
      </c>
      <c r="AV32" s="268" t="str">
        <f>IF(AV31="","",VLOOKUP(AV31,'参考様式１ シフト記号表（勤務時間帯）'!$C$6:$K$35,9,FALSE))</f>
        <v/>
      </c>
      <c r="AW32" s="268" t="str">
        <f>IF(AW31="","",VLOOKUP(AW31,'参考様式１ シフト記号表（勤務時間帯）'!$C$6:$K$35,9,FALSE))</f>
        <v/>
      </c>
      <c r="AX32" s="327">
        <f>IF($BB$3="４週",SUM(S32:AT32),IF($BB$3="暦月",SUM(S32:AW32),""))</f>
        <v>0</v>
      </c>
      <c r="AY32" s="340"/>
      <c r="AZ32" s="352">
        <f>IF($BB$3="４週",AX32/4,IF($BB$3="暦月",'参考様式１（100名）'!AX32/('参考様式１（100名）'!$BB$8/7),""))</f>
        <v>0</v>
      </c>
      <c r="BA32" s="362"/>
      <c r="BB32" s="377"/>
      <c r="BC32" s="395"/>
      <c r="BD32" s="395"/>
      <c r="BE32" s="395"/>
      <c r="BF32" s="412"/>
    </row>
    <row r="33" spans="2:58" ht="20.25" customHeight="1">
      <c r="B33" s="101"/>
      <c r="C33" s="121"/>
      <c r="D33" s="139"/>
      <c r="E33" s="150"/>
      <c r="F33" s="154">
        <f>C31</f>
        <v>0</v>
      </c>
      <c r="G33" s="168"/>
      <c r="H33" s="179"/>
      <c r="I33" s="187"/>
      <c r="J33" s="187"/>
      <c r="K33" s="192"/>
      <c r="L33" s="200"/>
      <c r="M33" s="207"/>
      <c r="N33" s="207"/>
      <c r="O33" s="219"/>
      <c r="P33" s="226" t="s">
        <v>107</v>
      </c>
      <c r="Q33" s="235"/>
      <c r="R33" s="243"/>
      <c r="S33" s="257" t="str">
        <f>IF(S31="","",VLOOKUP(S31,'参考様式１ シフト記号表（勤務時間帯）'!$C$6:$S$35,17,FALSE))</f>
        <v/>
      </c>
      <c r="T33" s="269" t="str">
        <f>IF(T31="","",VLOOKUP(T31,'参考様式１ シフト記号表（勤務時間帯）'!$C$6:$S$35,17,FALSE))</f>
        <v/>
      </c>
      <c r="U33" s="269" t="str">
        <f>IF(U31="","",VLOOKUP(U31,'参考様式１ シフト記号表（勤務時間帯）'!$C$6:$S$35,17,FALSE))</f>
        <v/>
      </c>
      <c r="V33" s="269" t="str">
        <f>IF(V31="","",VLOOKUP(V31,'参考様式１ シフト記号表（勤務時間帯）'!$C$6:$S$35,17,FALSE))</f>
        <v/>
      </c>
      <c r="W33" s="269" t="str">
        <f>IF(W31="","",VLOOKUP(W31,'参考様式１ シフト記号表（勤務時間帯）'!$C$6:$S$35,17,FALSE))</f>
        <v/>
      </c>
      <c r="X33" s="269" t="str">
        <f>IF(X31="","",VLOOKUP(X31,'参考様式１ シフト記号表（勤務時間帯）'!$C$6:$S$35,17,FALSE))</f>
        <v/>
      </c>
      <c r="Y33" s="281" t="str">
        <f>IF(Y31="","",VLOOKUP(Y31,'参考様式１ シフト記号表（勤務時間帯）'!$C$6:$S$35,17,FALSE))</f>
        <v/>
      </c>
      <c r="Z33" s="257" t="str">
        <f>IF(Z31="","",VLOOKUP(Z31,'参考様式１ シフト記号表（勤務時間帯）'!$C$6:$S$35,17,FALSE))</f>
        <v/>
      </c>
      <c r="AA33" s="269" t="str">
        <f>IF(AA31="","",VLOOKUP(AA31,'参考様式１ シフト記号表（勤務時間帯）'!$C$6:$S$35,17,FALSE))</f>
        <v/>
      </c>
      <c r="AB33" s="269" t="str">
        <f>IF(AB31="","",VLOOKUP(AB31,'参考様式１ シフト記号表（勤務時間帯）'!$C$6:$S$35,17,FALSE))</f>
        <v/>
      </c>
      <c r="AC33" s="269" t="str">
        <f>IF(AC31="","",VLOOKUP(AC31,'参考様式１ シフト記号表（勤務時間帯）'!$C$6:$S$35,17,FALSE))</f>
        <v/>
      </c>
      <c r="AD33" s="269" t="str">
        <f>IF(AD31="","",VLOOKUP(AD31,'参考様式１ シフト記号表（勤務時間帯）'!$C$6:$S$35,17,FALSE))</f>
        <v/>
      </c>
      <c r="AE33" s="269" t="str">
        <f>IF(AE31="","",VLOOKUP(AE31,'参考様式１ シフト記号表（勤務時間帯）'!$C$6:$S$35,17,FALSE))</f>
        <v/>
      </c>
      <c r="AF33" s="281" t="str">
        <f>IF(AF31="","",VLOOKUP(AF31,'参考様式１ シフト記号表（勤務時間帯）'!$C$6:$S$35,17,FALSE))</f>
        <v/>
      </c>
      <c r="AG33" s="257" t="str">
        <f>IF(AG31="","",VLOOKUP(AG31,'参考様式１ シフト記号表（勤務時間帯）'!$C$6:$S$35,17,FALSE))</f>
        <v/>
      </c>
      <c r="AH33" s="269" t="str">
        <f>IF(AH31="","",VLOOKUP(AH31,'参考様式１ シフト記号表（勤務時間帯）'!$C$6:$S$35,17,FALSE))</f>
        <v/>
      </c>
      <c r="AI33" s="269" t="str">
        <f>IF(AI31="","",VLOOKUP(AI31,'参考様式１ シフト記号表（勤務時間帯）'!$C$6:$S$35,17,FALSE))</f>
        <v/>
      </c>
      <c r="AJ33" s="269" t="str">
        <f>IF(AJ31="","",VLOOKUP(AJ31,'参考様式１ シフト記号表（勤務時間帯）'!$C$6:$S$35,17,FALSE))</f>
        <v/>
      </c>
      <c r="AK33" s="269" t="str">
        <f>IF(AK31="","",VLOOKUP(AK31,'参考様式１ シフト記号表（勤務時間帯）'!$C$6:$S$35,17,FALSE))</f>
        <v/>
      </c>
      <c r="AL33" s="269" t="str">
        <f>IF(AL31="","",VLOOKUP(AL31,'参考様式１ シフト記号表（勤務時間帯）'!$C$6:$S$35,17,FALSE))</f>
        <v/>
      </c>
      <c r="AM33" s="281" t="str">
        <f>IF(AM31="","",VLOOKUP(AM31,'参考様式１ シフト記号表（勤務時間帯）'!$C$6:$S$35,17,FALSE))</f>
        <v/>
      </c>
      <c r="AN33" s="257" t="str">
        <f>IF(AN31="","",VLOOKUP(AN31,'参考様式１ シフト記号表（勤務時間帯）'!$C$6:$S$35,17,FALSE))</f>
        <v/>
      </c>
      <c r="AO33" s="269" t="str">
        <f>IF(AO31="","",VLOOKUP(AO31,'参考様式１ シフト記号表（勤務時間帯）'!$C$6:$S$35,17,FALSE))</f>
        <v/>
      </c>
      <c r="AP33" s="269" t="str">
        <f>IF(AP31="","",VLOOKUP(AP31,'参考様式１ シフト記号表（勤務時間帯）'!$C$6:$S$35,17,FALSE))</f>
        <v/>
      </c>
      <c r="AQ33" s="269" t="str">
        <f>IF(AQ31="","",VLOOKUP(AQ31,'参考様式１ シフト記号表（勤務時間帯）'!$C$6:$S$35,17,FALSE))</f>
        <v/>
      </c>
      <c r="AR33" s="269" t="str">
        <f>IF(AR31="","",VLOOKUP(AR31,'参考様式１ シフト記号表（勤務時間帯）'!$C$6:$S$35,17,FALSE))</f>
        <v/>
      </c>
      <c r="AS33" s="269" t="str">
        <f>IF(AS31="","",VLOOKUP(AS31,'参考様式１ シフト記号表（勤務時間帯）'!$C$6:$S$35,17,FALSE))</f>
        <v/>
      </c>
      <c r="AT33" s="281" t="str">
        <f>IF(AT31="","",VLOOKUP(AT31,'参考様式１ シフト記号表（勤務時間帯）'!$C$6:$S$35,17,FALSE))</f>
        <v/>
      </c>
      <c r="AU33" s="257" t="str">
        <f>IF(AU31="","",VLOOKUP(AU31,'参考様式１ シフト記号表（勤務時間帯）'!$C$6:$S$35,17,FALSE))</f>
        <v/>
      </c>
      <c r="AV33" s="269" t="str">
        <f>IF(AV31="","",VLOOKUP(AV31,'参考様式１ シフト記号表（勤務時間帯）'!$C$6:$S$35,17,FALSE))</f>
        <v/>
      </c>
      <c r="AW33" s="269" t="str">
        <f>IF(AW31="","",VLOOKUP(AW31,'参考様式１ シフト記号表（勤務時間帯）'!$C$6:$S$35,17,FALSE))</f>
        <v/>
      </c>
      <c r="AX33" s="328">
        <f>IF($BB$3="４週",SUM(S33:AT33),IF($BB$3="暦月",SUM(S33:AW33),""))</f>
        <v>0</v>
      </c>
      <c r="AY33" s="341"/>
      <c r="AZ33" s="353">
        <f>IF($BB$3="４週",AX33/4,IF($BB$3="暦月",'参考様式１（100名）'!AX33/('参考様式１（100名）'!$BB$8/7),""))</f>
        <v>0</v>
      </c>
      <c r="BA33" s="363"/>
      <c r="BB33" s="378"/>
      <c r="BC33" s="396"/>
      <c r="BD33" s="396"/>
      <c r="BE33" s="396"/>
      <c r="BF33" s="413"/>
    </row>
    <row r="34" spans="2:58" ht="20.25" customHeight="1">
      <c r="B34" s="101">
        <f>B31+1</f>
        <v>5</v>
      </c>
      <c r="C34" s="119"/>
      <c r="D34" s="137"/>
      <c r="E34" s="148"/>
      <c r="F34" s="156"/>
      <c r="G34" s="156"/>
      <c r="H34" s="180"/>
      <c r="I34" s="187"/>
      <c r="J34" s="187"/>
      <c r="K34" s="192"/>
      <c r="L34" s="199"/>
      <c r="M34" s="206"/>
      <c r="N34" s="206"/>
      <c r="O34" s="218"/>
      <c r="P34" s="227" t="s">
        <v>105</v>
      </c>
      <c r="Q34" s="236"/>
      <c r="R34" s="244"/>
      <c r="S34" s="431"/>
      <c r="T34" s="434"/>
      <c r="U34" s="434"/>
      <c r="V34" s="434"/>
      <c r="W34" s="434"/>
      <c r="X34" s="434"/>
      <c r="Y34" s="436"/>
      <c r="Z34" s="431"/>
      <c r="AA34" s="434"/>
      <c r="AB34" s="434"/>
      <c r="AC34" s="434"/>
      <c r="AD34" s="434"/>
      <c r="AE34" s="434"/>
      <c r="AF34" s="436"/>
      <c r="AG34" s="431"/>
      <c r="AH34" s="434"/>
      <c r="AI34" s="434"/>
      <c r="AJ34" s="434"/>
      <c r="AK34" s="434"/>
      <c r="AL34" s="434"/>
      <c r="AM34" s="436"/>
      <c r="AN34" s="431"/>
      <c r="AO34" s="434"/>
      <c r="AP34" s="434"/>
      <c r="AQ34" s="434"/>
      <c r="AR34" s="434"/>
      <c r="AS34" s="434"/>
      <c r="AT34" s="436"/>
      <c r="AU34" s="431"/>
      <c r="AV34" s="434"/>
      <c r="AW34" s="434"/>
      <c r="AX34" s="439"/>
      <c r="AY34" s="443"/>
      <c r="AZ34" s="446"/>
      <c r="BA34" s="449"/>
      <c r="BB34" s="379"/>
      <c r="BC34" s="397"/>
      <c r="BD34" s="397"/>
      <c r="BE34" s="397"/>
      <c r="BF34" s="414"/>
    </row>
    <row r="35" spans="2:58" ht="20.25" customHeight="1">
      <c r="B35" s="101"/>
      <c r="C35" s="120"/>
      <c r="D35" s="138"/>
      <c r="E35" s="149"/>
      <c r="F35" s="154"/>
      <c r="G35" s="167"/>
      <c r="H35" s="179"/>
      <c r="I35" s="187"/>
      <c r="J35" s="187"/>
      <c r="K35" s="192"/>
      <c r="L35" s="198"/>
      <c r="M35" s="205"/>
      <c r="N35" s="205"/>
      <c r="O35" s="217"/>
      <c r="P35" s="225" t="s">
        <v>40</v>
      </c>
      <c r="Q35" s="234"/>
      <c r="R35" s="242"/>
      <c r="S35" s="256" t="str">
        <f>IF(S34="","",VLOOKUP(S34,'参考様式１ シフト記号表（勤務時間帯）'!$C$6:$K$35,9,FALSE))</f>
        <v/>
      </c>
      <c r="T35" s="268" t="str">
        <f>IF(T34="","",VLOOKUP(T34,'参考様式１ シフト記号表（勤務時間帯）'!$C$6:$K$35,9,FALSE))</f>
        <v/>
      </c>
      <c r="U35" s="268" t="str">
        <f>IF(U34="","",VLOOKUP(U34,'参考様式１ シフト記号表（勤務時間帯）'!$C$6:$K$35,9,FALSE))</f>
        <v/>
      </c>
      <c r="V35" s="268" t="str">
        <f>IF(V34="","",VLOOKUP(V34,'参考様式１ シフト記号表（勤務時間帯）'!$C$6:$K$35,9,FALSE))</f>
        <v/>
      </c>
      <c r="W35" s="268" t="str">
        <f>IF(W34="","",VLOOKUP(W34,'参考様式１ シフト記号表（勤務時間帯）'!$C$6:$K$35,9,FALSE))</f>
        <v/>
      </c>
      <c r="X35" s="268" t="str">
        <f>IF(X34="","",VLOOKUP(X34,'参考様式１ シフト記号表（勤務時間帯）'!$C$6:$K$35,9,FALSE))</f>
        <v/>
      </c>
      <c r="Y35" s="280" t="str">
        <f>IF(Y34="","",VLOOKUP(Y34,'参考様式１ シフト記号表（勤務時間帯）'!$C$6:$K$35,9,FALSE))</f>
        <v/>
      </c>
      <c r="Z35" s="256" t="str">
        <f>IF(Z34="","",VLOOKUP(Z34,'参考様式１ シフト記号表（勤務時間帯）'!$C$6:$K$35,9,FALSE))</f>
        <v/>
      </c>
      <c r="AA35" s="268" t="str">
        <f>IF(AA34="","",VLOOKUP(AA34,'参考様式１ シフト記号表（勤務時間帯）'!$C$6:$K$35,9,FALSE))</f>
        <v/>
      </c>
      <c r="AB35" s="268" t="str">
        <f>IF(AB34="","",VLOOKUP(AB34,'参考様式１ シフト記号表（勤務時間帯）'!$C$6:$K$35,9,FALSE))</f>
        <v/>
      </c>
      <c r="AC35" s="268" t="str">
        <f>IF(AC34="","",VLOOKUP(AC34,'参考様式１ シフト記号表（勤務時間帯）'!$C$6:$K$35,9,FALSE))</f>
        <v/>
      </c>
      <c r="AD35" s="268" t="str">
        <f>IF(AD34="","",VLOOKUP(AD34,'参考様式１ シフト記号表（勤務時間帯）'!$C$6:$K$35,9,FALSE))</f>
        <v/>
      </c>
      <c r="AE35" s="268" t="str">
        <f>IF(AE34="","",VLOOKUP(AE34,'参考様式１ シフト記号表（勤務時間帯）'!$C$6:$K$35,9,FALSE))</f>
        <v/>
      </c>
      <c r="AF35" s="280" t="str">
        <f>IF(AF34="","",VLOOKUP(AF34,'参考様式１ シフト記号表（勤務時間帯）'!$C$6:$K$35,9,FALSE))</f>
        <v/>
      </c>
      <c r="AG35" s="256" t="str">
        <f>IF(AG34="","",VLOOKUP(AG34,'参考様式１ シフト記号表（勤務時間帯）'!$C$6:$K$35,9,FALSE))</f>
        <v/>
      </c>
      <c r="AH35" s="268" t="str">
        <f>IF(AH34="","",VLOOKUP(AH34,'参考様式１ シフト記号表（勤務時間帯）'!$C$6:$K$35,9,FALSE))</f>
        <v/>
      </c>
      <c r="AI35" s="268" t="str">
        <f>IF(AI34="","",VLOOKUP(AI34,'参考様式１ シフト記号表（勤務時間帯）'!$C$6:$K$35,9,FALSE))</f>
        <v/>
      </c>
      <c r="AJ35" s="268" t="str">
        <f>IF(AJ34="","",VLOOKUP(AJ34,'参考様式１ シフト記号表（勤務時間帯）'!$C$6:$K$35,9,FALSE))</f>
        <v/>
      </c>
      <c r="AK35" s="268" t="str">
        <f>IF(AK34="","",VLOOKUP(AK34,'参考様式１ シフト記号表（勤務時間帯）'!$C$6:$K$35,9,FALSE))</f>
        <v/>
      </c>
      <c r="AL35" s="268" t="str">
        <f>IF(AL34="","",VLOOKUP(AL34,'参考様式１ シフト記号表（勤務時間帯）'!$C$6:$K$35,9,FALSE))</f>
        <v/>
      </c>
      <c r="AM35" s="280" t="str">
        <f>IF(AM34="","",VLOOKUP(AM34,'参考様式１ シフト記号表（勤務時間帯）'!$C$6:$K$35,9,FALSE))</f>
        <v/>
      </c>
      <c r="AN35" s="256" t="str">
        <f>IF(AN34="","",VLOOKUP(AN34,'参考様式１ シフト記号表（勤務時間帯）'!$C$6:$K$35,9,FALSE))</f>
        <v/>
      </c>
      <c r="AO35" s="268" t="str">
        <f>IF(AO34="","",VLOOKUP(AO34,'参考様式１ シフト記号表（勤務時間帯）'!$C$6:$K$35,9,FALSE))</f>
        <v/>
      </c>
      <c r="AP35" s="268" t="str">
        <f>IF(AP34="","",VLOOKUP(AP34,'参考様式１ シフト記号表（勤務時間帯）'!$C$6:$K$35,9,FALSE))</f>
        <v/>
      </c>
      <c r="AQ35" s="268" t="str">
        <f>IF(AQ34="","",VLOOKUP(AQ34,'参考様式１ シフト記号表（勤務時間帯）'!$C$6:$K$35,9,FALSE))</f>
        <v/>
      </c>
      <c r="AR35" s="268" t="str">
        <f>IF(AR34="","",VLOOKUP(AR34,'参考様式１ シフト記号表（勤務時間帯）'!$C$6:$K$35,9,FALSE))</f>
        <v/>
      </c>
      <c r="AS35" s="268" t="str">
        <f>IF(AS34="","",VLOOKUP(AS34,'参考様式１ シフト記号表（勤務時間帯）'!$C$6:$K$35,9,FALSE))</f>
        <v/>
      </c>
      <c r="AT35" s="280" t="str">
        <f>IF(AT34="","",VLOOKUP(AT34,'参考様式１ シフト記号表（勤務時間帯）'!$C$6:$K$35,9,FALSE))</f>
        <v/>
      </c>
      <c r="AU35" s="256" t="str">
        <f>IF(AU34="","",VLOOKUP(AU34,'参考様式１ シフト記号表（勤務時間帯）'!$C$6:$K$35,9,FALSE))</f>
        <v/>
      </c>
      <c r="AV35" s="268" t="str">
        <f>IF(AV34="","",VLOOKUP(AV34,'参考様式１ シフト記号表（勤務時間帯）'!$C$6:$K$35,9,FALSE))</f>
        <v/>
      </c>
      <c r="AW35" s="268" t="str">
        <f>IF(AW34="","",VLOOKUP(AW34,'参考様式１ シフト記号表（勤務時間帯）'!$C$6:$K$35,9,FALSE))</f>
        <v/>
      </c>
      <c r="AX35" s="327">
        <f>IF($BB$3="４週",SUM(S35:AT35),IF($BB$3="暦月",SUM(S35:AW35),""))</f>
        <v>0</v>
      </c>
      <c r="AY35" s="340"/>
      <c r="AZ35" s="352">
        <f>IF($BB$3="４週",AX35/4,IF($BB$3="暦月",'参考様式１（100名）'!AX35/('参考様式１（100名）'!$BB$8/7),""))</f>
        <v>0</v>
      </c>
      <c r="BA35" s="362"/>
      <c r="BB35" s="377"/>
      <c r="BC35" s="395"/>
      <c r="BD35" s="395"/>
      <c r="BE35" s="395"/>
      <c r="BF35" s="412"/>
    </row>
    <row r="36" spans="2:58" ht="20.25" customHeight="1">
      <c r="B36" s="101"/>
      <c r="C36" s="121"/>
      <c r="D36" s="139"/>
      <c r="E36" s="150"/>
      <c r="F36" s="154">
        <f>C34</f>
        <v>0</v>
      </c>
      <c r="G36" s="168"/>
      <c r="H36" s="179"/>
      <c r="I36" s="187"/>
      <c r="J36" s="187"/>
      <c r="K36" s="192"/>
      <c r="L36" s="200"/>
      <c r="M36" s="207"/>
      <c r="N36" s="207"/>
      <c r="O36" s="219"/>
      <c r="P36" s="226" t="s">
        <v>107</v>
      </c>
      <c r="Q36" s="235"/>
      <c r="R36" s="243"/>
      <c r="S36" s="257" t="str">
        <f>IF(S34="","",VLOOKUP(S34,'参考様式１ シフト記号表（勤務時間帯）'!$C$6:$S$35,17,FALSE))</f>
        <v/>
      </c>
      <c r="T36" s="269" t="str">
        <f>IF(T34="","",VLOOKUP(T34,'参考様式１ シフト記号表（勤務時間帯）'!$C$6:$S$35,17,FALSE))</f>
        <v/>
      </c>
      <c r="U36" s="269" t="str">
        <f>IF(U34="","",VLOOKUP(U34,'参考様式１ シフト記号表（勤務時間帯）'!$C$6:$S$35,17,FALSE))</f>
        <v/>
      </c>
      <c r="V36" s="269" t="str">
        <f>IF(V34="","",VLOOKUP(V34,'参考様式１ シフト記号表（勤務時間帯）'!$C$6:$S$35,17,FALSE))</f>
        <v/>
      </c>
      <c r="W36" s="269" t="str">
        <f>IF(W34="","",VLOOKUP(W34,'参考様式１ シフト記号表（勤務時間帯）'!$C$6:$S$35,17,FALSE))</f>
        <v/>
      </c>
      <c r="X36" s="269" t="str">
        <f>IF(X34="","",VLOOKUP(X34,'参考様式１ シフト記号表（勤務時間帯）'!$C$6:$S$35,17,FALSE))</f>
        <v/>
      </c>
      <c r="Y36" s="281" t="str">
        <f>IF(Y34="","",VLOOKUP(Y34,'参考様式１ シフト記号表（勤務時間帯）'!$C$6:$S$35,17,FALSE))</f>
        <v/>
      </c>
      <c r="Z36" s="257" t="str">
        <f>IF(Z34="","",VLOOKUP(Z34,'参考様式１ シフト記号表（勤務時間帯）'!$C$6:$S$35,17,FALSE))</f>
        <v/>
      </c>
      <c r="AA36" s="269" t="str">
        <f>IF(AA34="","",VLOOKUP(AA34,'参考様式１ シフト記号表（勤務時間帯）'!$C$6:$S$35,17,FALSE))</f>
        <v/>
      </c>
      <c r="AB36" s="269" t="str">
        <f>IF(AB34="","",VLOOKUP(AB34,'参考様式１ シフト記号表（勤務時間帯）'!$C$6:$S$35,17,FALSE))</f>
        <v/>
      </c>
      <c r="AC36" s="269" t="str">
        <f>IF(AC34="","",VLOOKUP(AC34,'参考様式１ シフト記号表（勤務時間帯）'!$C$6:$S$35,17,FALSE))</f>
        <v/>
      </c>
      <c r="AD36" s="269" t="str">
        <f>IF(AD34="","",VLOOKUP(AD34,'参考様式１ シフト記号表（勤務時間帯）'!$C$6:$S$35,17,FALSE))</f>
        <v/>
      </c>
      <c r="AE36" s="269" t="str">
        <f>IF(AE34="","",VLOOKUP(AE34,'参考様式１ シフト記号表（勤務時間帯）'!$C$6:$S$35,17,FALSE))</f>
        <v/>
      </c>
      <c r="AF36" s="281" t="str">
        <f>IF(AF34="","",VLOOKUP(AF34,'参考様式１ シフト記号表（勤務時間帯）'!$C$6:$S$35,17,FALSE))</f>
        <v/>
      </c>
      <c r="AG36" s="257" t="str">
        <f>IF(AG34="","",VLOOKUP(AG34,'参考様式１ シフト記号表（勤務時間帯）'!$C$6:$S$35,17,FALSE))</f>
        <v/>
      </c>
      <c r="AH36" s="269" t="str">
        <f>IF(AH34="","",VLOOKUP(AH34,'参考様式１ シフト記号表（勤務時間帯）'!$C$6:$S$35,17,FALSE))</f>
        <v/>
      </c>
      <c r="AI36" s="269" t="str">
        <f>IF(AI34="","",VLOOKUP(AI34,'参考様式１ シフト記号表（勤務時間帯）'!$C$6:$S$35,17,FALSE))</f>
        <v/>
      </c>
      <c r="AJ36" s="269" t="str">
        <f>IF(AJ34="","",VLOOKUP(AJ34,'参考様式１ シフト記号表（勤務時間帯）'!$C$6:$S$35,17,FALSE))</f>
        <v/>
      </c>
      <c r="AK36" s="269" t="str">
        <f>IF(AK34="","",VLOOKUP(AK34,'参考様式１ シフト記号表（勤務時間帯）'!$C$6:$S$35,17,FALSE))</f>
        <v/>
      </c>
      <c r="AL36" s="269" t="str">
        <f>IF(AL34="","",VLOOKUP(AL34,'参考様式１ シフト記号表（勤務時間帯）'!$C$6:$S$35,17,FALSE))</f>
        <v/>
      </c>
      <c r="AM36" s="281" t="str">
        <f>IF(AM34="","",VLOOKUP(AM34,'参考様式１ シフト記号表（勤務時間帯）'!$C$6:$S$35,17,FALSE))</f>
        <v/>
      </c>
      <c r="AN36" s="257" t="str">
        <f>IF(AN34="","",VLOOKUP(AN34,'参考様式１ シフト記号表（勤務時間帯）'!$C$6:$S$35,17,FALSE))</f>
        <v/>
      </c>
      <c r="AO36" s="269" t="str">
        <f>IF(AO34="","",VLOOKUP(AO34,'参考様式１ シフト記号表（勤務時間帯）'!$C$6:$S$35,17,FALSE))</f>
        <v/>
      </c>
      <c r="AP36" s="269" t="str">
        <f>IF(AP34="","",VLOOKUP(AP34,'参考様式１ シフト記号表（勤務時間帯）'!$C$6:$S$35,17,FALSE))</f>
        <v/>
      </c>
      <c r="AQ36" s="269" t="str">
        <f>IF(AQ34="","",VLOOKUP(AQ34,'参考様式１ シフト記号表（勤務時間帯）'!$C$6:$S$35,17,FALSE))</f>
        <v/>
      </c>
      <c r="AR36" s="269" t="str">
        <f>IF(AR34="","",VLOOKUP(AR34,'参考様式１ シフト記号表（勤務時間帯）'!$C$6:$S$35,17,FALSE))</f>
        <v/>
      </c>
      <c r="AS36" s="269" t="str">
        <f>IF(AS34="","",VLOOKUP(AS34,'参考様式１ シフト記号表（勤務時間帯）'!$C$6:$S$35,17,FALSE))</f>
        <v/>
      </c>
      <c r="AT36" s="281" t="str">
        <f>IF(AT34="","",VLOOKUP(AT34,'参考様式１ シフト記号表（勤務時間帯）'!$C$6:$S$35,17,FALSE))</f>
        <v/>
      </c>
      <c r="AU36" s="257" t="str">
        <f>IF(AU34="","",VLOOKUP(AU34,'参考様式１ シフト記号表（勤務時間帯）'!$C$6:$S$35,17,FALSE))</f>
        <v/>
      </c>
      <c r="AV36" s="269" t="str">
        <f>IF(AV34="","",VLOOKUP(AV34,'参考様式１ シフト記号表（勤務時間帯）'!$C$6:$S$35,17,FALSE))</f>
        <v/>
      </c>
      <c r="AW36" s="269" t="str">
        <f>IF(AW34="","",VLOOKUP(AW34,'参考様式１ シフト記号表（勤務時間帯）'!$C$6:$S$35,17,FALSE))</f>
        <v/>
      </c>
      <c r="AX36" s="328">
        <f>IF($BB$3="４週",SUM(S36:AT36),IF($BB$3="暦月",SUM(S36:AW36),""))</f>
        <v>0</v>
      </c>
      <c r="AY36" s="341"/>
      <c r="AZ36" s="353">
        <f>IF($BB$3="４週",AX36/4,IF($BB$3="暦月",'参考様式１（100名）'!AX36/('参考様式１（100名）'!$BB$8/7),""))</f>
        <v>0</v>
      </c>
      <c r="BA36" s="363"/>
      <c r="BB36" s="378"/>
      <c r="BC36" s="396"/>
      <c r="BD36" s="396"/>
      <c r="BE36" s="396"/>
      <c r="BF36" s="413"/>
    </row>
    <row r="37" spans="2:58" ht="20.25" customHeight="1">
      <c r="B37" s="101">
        <f>B34+1</f>
        <v>6</v>
      </c>
      <c r="C37" s="119"/>
      <c r="D37" s="137"/>
      <c r="E37" s="148"/>
      <c r="F37" s="156"/>
      <c r="G37" s="156"/>
      <c r="H37" s="180"/>
      <c r="I37" s="187"/>
      <c r="J37" s="187"/>
      <c r="K37" s="192"/>
      <c r="L37" s="199"/>
      <c r="M37" s="206"/>
      <c r="N37" s="206"/>
      <c r="O37" s="218"/>
      <c r="P37" s="227" t="s">
        <v>105</v>
      </c>
      <c r="Q37" s="236"/>
      <c r="R37" s="244"/>
      <c r="S37" s="431"/>
      <c r="T37" s="434"/>
      <c r="U37" s="434"/>
      <c r="V37" s="434"/>
      <c r="W37" s="434"/>
      <c r="X37" s="434"/>
      <c r="Y37" s="436"/>
      <c r="Z37" s="431"/>
      <c r="AA37" s="434"/>
      <c r="AB37" s="434"/>
      <c r="AC37" s="434"/>
      <c r="AD37" s="434"/>
      <c r="AE37" s="434"/>
      <c r="AF37" s="436"/>
      <c r="AG37" s="431"/>
      <c r="AH37" s="434"/>
      <c r="AI37" s="434"/>
      <c r="AJ37" s="434"/>
      <c r="AK37" s="434"/>
      <c r="AL37" s="434"/>
      <c r="AM37" s="436"/>
      <c r="AN37" s="431"/>
      <c r="AO37" s="434"/>
      <c r="AP37" s="434"/>
      <c r="AQ37" s="434"/>
      <c r="AR37" s="434"/>
      <c r="AS37" s="434"/>
      <c r="AT37" s="436"/>
      <c r="AU37" s="431"/>
      <c r="AV37" s="434"/>
      <c r="AW37" s="434"/>
      <c r="AX37" s="439"/>
      <c r="AY37" s="443"/>
      <c r="AZ37" s="446"/>
      <c r="BA37" s="449"/>
      <c r="BB37" s="379"/>
      <c r="BC37" s="397"/>
      <c r="BD37" s="397"/>
      <c r="BE37" s="397"/>
      <c r="BF37" s="414"/>
    </row>
    <row r="38" spans="2:58" ht="20.25" customHeight="1">
      <c r="B38" s="101"/>
      <c r="C38" s="120"/>
      <c r="D38" s="138"/>
      <c r="E38" s="149"/>
      <c r="F38" s="154"/>
      <c r="G38" s="167"/>
      <c r="H38" s="179"/>
      <c r="I38" s="187"/>
      <c r="J38" s="187"/>
      <c r="K38" s="192"/>
      <c r="L38" s="198"/>
      <c r="M38" s="205"/>
      <c r="N38" s="205"/>
      <c r="O38" s="217"/>
      <c r="P38" s="225" t="s">
        <v>40</v>
      </c>
      <c r="Q38" s="234"/>
      <c r="R38" s="242"/>
      <c r="S38" s="256" t="str">
        <f>IF(S37="","",VLOOKUP(S37,'参考様式１ シフト記号表（勤務時間帯）'!$C$6:$K$35,9,FALSE))</f>
        <v/>
      </c>
      <c r="T38" s="268" t="str">
        <f>IF(T37="","",VLOOKUP(T37,'参考様式１ シフト記号表（勤務時間帯）'!$C$6:$K$35,9,FALSE))</f>
        <v/>
      </c>
      <c r="U38" s="268" t="str">
        <f>IF(U37="","",VLOOKUP(U37,'参考様式１ シフト記号表（勤務時間帯）'!$C$6:$K$35,9,FALSE))</f>
        <v/>
      </c>
      <c r="V38" s="268" t="str">
        <f>IF(V37="","",VLOOKUP(V37,'参考様式１ シフト記号表（勤務時間帯）'!$C$6:$K$35,9,FALSE))</f>
        <v/>
      </c>
      <c r="W38" s="268" t="str">
        <f>IF(W37="","",VLOOKUP(W37,'参考様式１ シフト記号表（勤務時間帯）'!$C$6:$K$35,9,FALSE))</f>
        <v/>
      </c>
      <c r="X38" s="268" t="str">
        <f>IF(X37="","",VLOOKUP(X37,'参考様式１ シフト記号表（勤務時間帯）'!$C$6:$K$35,9,FALSE))</f>
        <v/>
      </c>
      <c r="Y38" s="280" t="str">
        <f>IF(Y37="","",VLOOKUP(Y37,'参考様式１ シフト記号表（勤務時間帯）'!$C$6:$K$35,9,FALSE))</f>
        <v/>
      </c>
      <c r="Z38" s="256" t="str">
        <f>IF(Z37="","",VLOOKUP(Z37,'参考様式１ シフト記号表（勤務時間帯）'!$C$6:$K$35,9,FALSE))</f>
        <v/>
      </c>
      <c r="AA38" s="268" t="str">
        <f>IF(AA37="","",VLOOKUP(AA37,'参考様式１ シフト記号表（勤務時間帯）'!$C$6:$K$35,9,FALSE))</f>
        <v/>
      </c>
      <c r="AB38" s="268" t="str">
        <f>IF(AB37="","",VLOOKUP(AB37,'参考様式１ シフト記号表（勤務時間帯）'!$C$6:$K$35,9,FALSE))</f>
        <v/>
      </c>
      <c r="AC38" s="268" t="str">
        <f>IF(AC37="","",VLOOKUP(AC37,'参考様式１ シフト記号表（勤務時間帯）'!$C$6:$K$35,9,FALSE))</f>
        <v/>
      </c>
      <c r="AD38" s="268" t="str">
        <f>IF(AD37="","",VLOOKUP(AD37,'参考様式１ シフト記号表（勤務時間帯）'!$C$6:$K$35,9,FALSE))</f>
        <v/>
      </c>
      <c r="AE38" s="268" t="str">
        <f>IF(AE37="","",VLOOKUP(AE37,'参考様式１ シフト記号表（勤務時間帯）'!$C$6:$K$35,9,FALSE))</f>
        <v/>
      </c>
      <c r="AF38" s="280" t="str">
        <f>IF(AF37="","",VLOOKUP(AF37,'参考様式１ シフト記号表（勤務時間帯）'!$C$6:$K$35,9,FALSE))</f>
        <v/>
      </c>
      <c r="AG38" s="256" t="str">
        <f>IF(AG37="","",VLOOKUP(AG37,'参考様式１ シフト記号表（勤務時間帯）'!$C$6:$K$35,9,FALSE))</f>
        <v/>
      </c>
      <c r="AH38" s="268" t="str">
        <f>IF(AH37="","",VLOOKUP(AH37,'参考様式１ シフト記号表（勤務時間帯）'!$C$6:$K$35,9,FALSE))</f>
        <v/>
      </c>
      <c r="AI38" s="268" t="str">
        <f>IF(AI37="","",VLOOKUP(AI37,'参考様式１ シフト記号表（勤務時間帯）'!$C$6:$K$35,9,FALSE))</f>
        <v/>
      </c>
      <c r="AJ38" s="268" t="str">
        <f>IF(AJ37="","",VLOOKUP(AJ37,'参考様式１ シフト記号表（勤務時間帯）'!$C$6:$K$35,9,FALSE))</f>
        <v/>
      </c>
      <c r="AK38" s="268" t="str">
        <f>IF(AK37="","",VLOOKUP(AK37,'参考様式１ シフト記号表（勤務時間帯）'!$C$6:$K$35,9,FALSE))</f>
        <v/>
      </c>
      <c r="AL38" s="268" t="str">
        <f>IF(AL37="","",VLOOKUP(AL37,'参考様式１ シフト記号表（勤務時間帯）'!$C$6:$K$35,9,FALSE))</f>
        <v/>
      </c>
      <c r="AM38" s="280" t="str">
        <f>IF(AM37="","",VLOOKUP(AM37,'参考様式１ シフト記号表（勤務時間帯）'!$C$6:$K$35,9,FALSE))</f>
        <v/>
      </c>
      <c r="AN38" s="256" t="str">
        <f>IF(AN37="","",VLOOKUP(AN37,'参考様式１ シフト記号表（勤務時間帯）'!$C$6:$K$35,9,FALSE))</f>
        <v/>
      </c>
      <c r="AO38" s="268" t="str">
        <f>IF(AO37="","",VLOOKUP(AO37,'参考様式１ シフト記号表（勤務時間帯）'!$C$6:$K$35,9,FALSE))</f>
        <v/>
      </c>
      <c r="AP38" s="268" t="str">
        <f>IF(AP37="","",VLOOKUP(AP37,'参考様式１ シフト記号表（勤務時間帯）'!$C$6:$K$35,9,FALSE))</f>
        <v/>
      </c>
      <c r="AQ38" s="268" t="str">
        <f>IF(AQ37="","",VLOOKUP(AQ37,'参考様式１ シフト記号表（勤務時間帯）'!$C$6:$K$35,9,FALSE))</f>
        <v/>
      </c>
      <c r="AR38" s="268" t="str">
        <f>IF(AR37="","",VLOOKUP(AR37,'参考様式１ シフト記号表（勤務時間帯）'!$C$6:$K$35,9,FALSE))</f>
        <v/>
      </c>
      <c r="AS38" s="268" t="str">
        <f>IF(AS37="","",VLOOKUP(AS37,'参考様式１ シフト記号表（勤務時間帯）'!$C$6:$K$35,9,FALSE))</f>
        <v/>
      </c>
      <c r="AT38" s="280" t="str">
        <f>IF(AT37="","",VLOOKUP(AT37,'参考様式１ シフト記号表（勤務時間帯）'!$C$6:$K$35,9,FALSE))</f>
        <v/>
      </c>
      <c r="AU38" s="256" t="str">
        <f>IF(AU37="","",VLOOKUP(AU37,'参考様式１ シフト記号表（勤務時間帯）'!$C$6:$K$35,9,FALSE))</f>
        <v/>
      </c>
      <c r="AV38" s="268" t="str">
        <f>IF(AV37="","",VLOOKUP(AV37,'参考様式１ シフト記号表（勤務時間帯）'!$C$6:$K$35,9,FALSE))</f>
        <v/>
      </c>
      <c r="AW38" s="268" t="str">
        <f>IF(AW37="","",VLOOKUP(AW37,'参考様式１ シフト記号表（勤務時間帯）'!$C$6:$K$35,9,FALSE))</f>
        <v/>
      </c>
      <c r="AX38" s="327">
        <f>IF($BB$3="４週",SUM(S38:AT38),IF($BB$3="暦月",SUM(S38:AW38),""))</f>
        <v>0</v>
      </c>
      <c r="AY38" s="340"/>
      <c r="AZ38" s="352">
        <f>IF($BB$3="４週",AX38/4,IF($BB$3="暦月",'参考様式１（100名）'!AX38/('参考様式１（100名）'!$BB$8/7),""))</f>
        <v>0</v>
      </c>
      <c r="BA38" s="362"/>
      <c r="BB38" s="377"/>
      <c r="BC38" s="395"/>
      <c r="BD38" s="395"/>
      <c r="BE38" s="395"/>
      <c r="BF38" s="412"/>
    </row>
    <row r="39" spans="2:58" ht="20.25" customHeight="1">
      <c r="B39" s="101"/>
      <c r="C39" s="121"/>
      <c r="D39" s="139"/>
      <c r="E39" s="150"/>
      <c r="F39" s="154">
        <f>C37</f>
        <v>0</v>
      </c>
      <c r="G39" s="168"/>
      <c r="H39" s="179"/>
      <c r="I39" s="187"/>
      <c r="J39" s="187"/>
      <c r="K39" s="192"/>
      <c r="L39" s="200"/>
      <c r="M39" s="207"/>
      <c r="N39" s="207"/>
      <c r="O39" s="219"/>
      <c r="P39" s="226" t="s">
        <v>107</v>
      </c>
      <c r="Q39" s="235"/>
      <c r="R39" s="243"/>
      <c r="S39" s="257" t="str">
        <f>IF(S37="","",VLOOKUP(S37,'参考様式１ シフト記号表（勤務時間帯）'!$C$6:$S$35,17,FALSE))</f>
        <v/>
      </c>
      <c r="T39" s="269" t="str">
        <f>IF(T37="","",VLOOKUP(T37,'参考様式１ シフト記号表（勤務時間帯）'!$C$6:$S$35,17,FALSE))</f>
        <v/>
      </c>
      <c r="U39" s="269" t="str">
        <f>IF(U37="","",VLOOKUP(U37,'参考様式１ シフト記号表（勤務時間帯）'!$C$6:$S$35,17,FALSE))</f>
        <v/>
      </c>
      <c r="V39" s="269" t="str">
        <f>IF(V37="","",VLOOKUP(V37,'参考様式１ シフト記号表（勤務時間帯）'!$C$6:$S$35,17,FALSE))</f>
        <v/>
      </c>
      <c r="W39" s="269" t="str">
        <f>IF(W37="","",VLOOKUP(W37,'参考様式１ シフト記号表（勤務時間帯）'!$C$6:$S$35,17,FALSE))</f>
        <v/>
      </c>
      <c r="X39" s="269" t="str">
        <f>IF(X37="","",VLOOKUP(X37,'参考様式１ シフト記号表（勤務時間帯）'!$C$6:$S$35,17,FALSE))</f>
        <v/>
      </c>
      <c r="Y39" s="281" t="str">
        <f>IF(Y37="","",VLOOKUP(Y37,'参考様式１ シフト記号表（勤務時間帯）'!$C$6:$S$35,17,FALSE))</f>
        <v/>
      </c>
      <c r="Z39" s="257" t="str">
        <f>IF(Z37="","",VLOOKUP(Z37,'参考様式１ シフト記号表（勤務時間帯）'!$C$6:$S$35,17,FALSE))</f>
        <v/>
      </c>
      <c r="AA39" s="269" t="str">
        <f>IF(AA37="","",VLOOKUP(AA37,'参考様式１ シフト記号表（勤務時間帯）'!$C$6:$S$35,17,FALSE))</f>
        <v/>
      </c>
      <c r="AB39" s="269" t="str">
        <f>IF(AB37="","",VLOOKUP(AB37,'参考様式１ シフト記号表（勤務時間帯）'!$C$6:$S$35,17,FALSE))</f>
        <v/>
      </c>
      <c r="AC39" s="269" t="str">
        <f>IF(AC37="","",VLOOKUP(AC37,'参考様式１ シフト記号表（勤務時間帯）'!$C$6:$S$35,17,FALSE))</f>
        <v/>
      </c>
      <c r="AD39" s="269" t="str">
        <f>IF(AD37="","",VLOOKUP(AD37,'参考様式１ シフト記号表（勤務時間帯）'!$C$6:$S$35,17,FALSE))</f>
        <v/>
      </c>
      <c r="AE39" s="269" t="str">
        <f>IF(AE37="","",VLOOKUP(AE37,'参考様式１ シフト記号表（勤務時間帯）'!$C$6:$S$35,17,FALSE))</f>
        <v/>
      </c>
      <c r="AF39" s="281" t="str">
        <f>IF(AF37="","",VLOOKUP(AF37,'参考様式１ シフト記号表（勤務時間帯）'!$C$6:$S$35,17,FALSE))</f>
        <v/>
      </c>
      <c r="AG39" s="257" t="str">
        <f>IF(AG37="","",VLOOKUP(AG37,'参考様式１ シフト記号表（勤務時間帯）'!$C$6:$S$35,17,FALSE))</f>
        <v/>
      </c>
      <c r="AH39" s="269" t="str">
        <f>IF(AH37="","",VLOOKUP(AH37,'参考様式１ シフト記号表（勤務時間帯）'!$C$6:$S$35,17,FALSE))</f>
        <v/>
      </c>
      <c r="AI39" s="269" t="str">
        <f>IF(AI37="","",VLOOKUP(AI37,'参考様式１ シフト記号表（勤務時間帯）'!$C$6:$S$35,17,FALSE))</f>
        <v/>
      </c>
      <c r="AJ39" s="269" t="str">
        <f>IF(AJ37="","",VLOOKUP(AJ37,'参考様式１ シフト記号表（勤務時間帯）'!$C$6:$S$35,17,FALSE))</f>
        <v/>
      </c>
      <c r="AK39" s="269" t="str">
        <f>IF(AK37="","",VLOOKUP(AK37,'参考様式１ シフト記号表（勤務時間帯）'!$C$6:$S$35,17,FALSE))</f>
        <v/>
      </c>
      <c r="AL39" s="269" t="str">
        <f>IF(AL37="","",VLOOKUP(AL37,'参考様式１ シフト記号表（勤務時間帯）'!$C$6:$S$35,17,FALSE))</f>
        <v/>
      </c>
      <c r="AM39" s="281" t="str">
        <f>IF(AM37="","",VLOOKUP(AM37,'参考様式１ シフト記号表（勤務時間帯）'!$C$6:$S$35,17,FALSE))</f>
        <v/>
      </c>
      <c r="AN39" s="257" t="str">
        <f>IF(AN37="","",VLOOKUP(AN37,'参考様式１ シフト記号表（勤務時間帯）'!$C$6:$S$35,17,FALSE))</f>
        <v/>
      </c>
      <c r="AO39" s="269" t="str">
        <f>IF(AO37="","",VLOOKUP(AO37,'参考様式１ シフト記号表（勤務時間帯）'!$C$6:$S$35,17,FALSE))</f>
        <v/>
      </c>
      <c r="AP39" s="269" t="str">
        <f>IF(AP37="","",VLOOKUP(AP37,'参考様式１ シフト記号表（勤務時間帯）'!$C$6:$S$35,17,FALSE))</f>
        <v/>
      </c>
      <c r="AQ39" s="269" t="str">
        <f>IF(AQ37="","",VLOOKUP(AQ37,'参考様式１ シフト記号表（勤務時間帯）'!$C$6:$S$35,17,FALSE))</f>
        <v/>
      </c>
      <c r="AR39" s="269" t="str">
        <f>IF(AR37="","",VLOOKUP(AR37,'参考様式１ シフト記号表（勤務時間帯）'!$C$6:$S$35,17,FALSE))</f>
        <v/>
      </c>
      <c r="AS39" s="269" t="str">
        <f>IF(AS37="","",VLOOKUP(AS37,'参考様式１ シフト記号表（勤務時間帯）'!$C$6:$S$35,17,FALSE))</f>
        <v/>
      </c>
      <c r="AT39" s="281" t="str">
        <f>IF(AT37="","",VLOOKUP(AT37,'参考様式１ シフト記号表（勤務時間帯）'!$C$6:$S$35,17,FALSE))</f>
        <v/>
      </c>
      <c r="AU39" s="257" t="str">
        <f>IF(AU37="","",VLOOKUP(AU37,'参考様式１ シフト記号表（勤務時間帯）'!$C$6:$S$35,17,FALSE))</f>
        <v/>
      </c>
      <c r="AV39" s="269" t="str">
        <f>IF(AV37="","",VLOOKUP(AV37,'参考様式１ シフト記号表（勤務時間帯）'!$C$6:$S$35,17,FALSE))</f>
        <v/>
      </c>
      <c r="AW39" s="269" t="str">
        <f>IF(AW37="","",VLOOKUP(AW37,'参考様式１ シフト記号表（勤務時間帯）'!$C$6:$S$35,17,FALSE))</f>
        <v/>
      </c>
      <c r="AX39" s="328">
        <f>IF($BB$3="４週",SUM(S39:AT39),IF($BB$3="暦月",SUM(S39:AW39),""))</f>
        <v>0</v>
      </c>
      <c r="AY39" s="341"/>
      <c r="AZ39" s="353">
        <f>IF($BB$3="４週",AX39/4,IF($BB$3="暦月",'参考様式１（100名）'!AX39/('参考様式１（100名）'!$BB$8/7),""))</f>
        <v>0</v>
      </c>
      <c r="BA39" s="363"/>
      <c r="BB39" s="378"/>
      <c r="BC39" s="396"/>
      <c r="BD39" s="396"/>
      <c r="BE39" s="396"/>
      <c r="BF39" s="413"/>
    </row>
    <row r="40" spans="2:58" ht="20.25" customHeight="1">
      <c r="B40" s="101">
        <f>B37+1</f>
        <v>7</v>
      </c>
      <c r="C40" s="119"/>
      <c r="D40" s="137"/>
      <c r="E40" s="148"/>
      <c r="F40" s="156"/>
      <c r="G40" s="156"/>
      <c r="H40" s="180"/>
      <c r="I40" s="187"/>
      <c r="J40" s="187"/>
      <c r="K40" s="192"/>
      <c r="L40" s="199"/>
      <c r="M40" s="206"/>
      <c r="N40" s="206"/>
      <c r="O40" s="218"/>
      <c r="P40" s="227" t="s">
        <v>105</v>
      </c>
      <c r="Q40" s="236"/>
      <c r="R40" s="244"/>
      <c r="S40" s="431"/>
      <c r="T40" s="434"/>
      <c r="U40" s="434"/>
      <c r="V40" s="434"/>
      <c r="W40" s="434"/>
      <c r="X40" s="434"/>
      <c r="Y40" s="436"/>
      <c r="Z40" s="431"/>
      <c r="AA40" s="434"/>
      <c r="AB40" s="434"/>
      <c r="AC40" s="434"/>
      <c r="AD40" s="434"/>
      <c r="AE40" s="434"/>
      <c r="AF40" s="436"/>
      <c r="AG40" s="431"/>
      <c r="AH40" s="434"/>
      <c r="AI40" s="434"/>
      <c r="AJ40" s="434"/>
      <c r="AK40" s="434"/>
      <c r="AL40" s="434"/>
      <c r="AM40" s="436"/>
      <c r="AN40" s="431"/>
      <c r="AO40" s="434"/>
      <c r="AP40" s="434"/>
      <c r="AQ40" s="434"/>
      <c r="AR40" s="434"/>
      <c r="AS40" s="434"/>
      <c r="AT40" s="436"/>
      <c r="AU40" s="431"/>
      <c r="AV40" s="434"/>
      <c r="AW40" s="434"/>
      <c r="AX40" s="439"/>
      <c r="AY40" s="443"/>
      <c r="AZ40" s="446"/>
      <c r="BA40" s="449"/>
      <c r="BB40" s="379"/>
      <c r="BC40" s="397"/>
      <c r="BD40" s="397"/>
      <c r="BE40" s="397"/>
      <c r="BF40" s="414"/>
    </row>
    <row r="41" spans="2:58" ht="20.25" customHeight="1">
      <c r="B41" s="101"/>
      <c r="C41" s="120"/>
      <c r="D41" s="138"/>
      <c r="E41" s="149"/>
      <c r="F41" s="154"/>
      <c r="G41" s="167"/>
      <c r="H41" s="179"/>
      <c r="I41" s="187"/>
      <c r="J41" s="187"/>
      <c r="K41" s="192"/>
      <c r="L41" s="198"/>
      <c r="M41" s="205"/>
      <c r="N41" s="205"/>
      <c r="O41" s="217"/>
      <c r="P41" s="225" t="s">
        <v>40</v>
      </c>
      <c r="Q41" s="234"/>
      <c r="R41" s="242"/>
      <c r="S41" s="256" t="str">
        <f>IF(S40="","",VLOOKUP(S40,'参考様式１ シフト記号表（勤務時間帯）'!$C$6:$K$35,9,FALSE))</f>
        <v/>
      </c>
      <c r="T41" s="268" t="str">
        <f>IF(T40="","",VLOOKUP(T40,'参考様式１ シフト記号表（勤務時間帯）'!$C$6:$K$35,9,FALSE))</f>
        <v/>
      </c>
      <c r="U41" s="268" t="str">
        <f>IF(U40="","",VLOOKUP(U40,'参考様式１ シフト記号表（勤務時間帯）'!$C$6:$K$35,9,FALSE))</f>
        <v/>
      </c>
      <c r="V41" s="268" t="str">
        <f>IF(V40="","",VLOOKUP(V40,'参考様式１ シフト記号表（勤務時間帯）'!$C$6:$K$35,9,FALSE))</f>
        <v/>
      </c>
      <c r="W41" s="268" t="str">
        <f>IF(W40="","",VLOOKUP(W40,'参考様式１ シフト記号表（勤務時間帯）'!$C$6:$K$35,9,FALSE))</f>
        <v/>
      </c>
      <c r="X41" s="268" t="str">
        <f>IF(X40="","",VLOOKUP(X40,'参考様式１ シフト記号表（勤務時間帯）'!$C$6:$K$35,9,FALSE))</f>
        <v/>
      </c>
      <c r="Y41" s="280" t="str">
        <f>IF(Y40="","",VLOOKUP(Y40,'参考様式１ シフト記号表（勤務時間帯）'!$C$6:$K$35,9,FALSE))</f>
        <v/>
      </c>
      <c r="Z41" s="256" t="str">
        <f>IF(Z40="","",VLOOKUP(Z40,'参考様式１ シフト記号表（勤務時間帯）'!$C$6:$K$35,9,FALSE))</f>
        <v/>
      </c>
      <c r="AA41" s="268" t="str">
        <f>IF(AA40="","",VLOOKUP(AA40,'参考様式１ シフト記号表（勤務時間帯）'!$C$6:$K$35,9,FALSE))</f>
        <v/>
      </c>
      <c r="AB41" s="268" t="str">
        <f>IF(AB40="","",VLOOKUP(AB40,'参考様式１ シフト記号表（勤務時間帯）'!$C$6:$K$35,9,FALSE))</f>
        <v/>
      </c>
      <c r="AC41" s="268" t="str">
        <f>IF(AC40="","",VLOOKUP(AC40,'参考様式１ シフト記号表（勤務時間帯）'!$C$6:$K$35,9,FALSE))</f>
        <v/>
      </c>
      <c r="AD41" s="268" t="str">
        <f>IF(AD40="","",VLOOKUP(AD40,'参考様式１ シフト記号表（勤務時間帯）'!$C$6:$K$35,9,FALSE))</f>
        <v/>
      </c>
      <c r="AE41" s="268" t="str">
        <f>IF(AE40="","",VLOOKUP(AE40,'参考様式１ シフト記号表（勤務時間帯）'!$C$6:$K$35,9,FALSE))</f>
        <v/>
      </c>
      <c r="AF41" s="280" t="str">
        <f>IF(AF40="","",VLOOKUP(AF40,'参考様式１ シフト記号表（勤務時間帯）'!$C$6:$K$35,9,FALSE))</f>
        <v/>
      </c>
      <c r="AG41" s="256" t="str">
        <f>IF(AG40="","",VLOOKUP(AG40,'参考様式１ シフト記号表（勤務時間帯）'!$C$6:$K$35,9,FALSE))</f>
        <v/>
      </c>
      <c r="AH41" s="268" t="str">
        <f>IF(AH40="","",VLOOKUP(AH40,'参考様式１ シフト記号表（勤務時間帯）'!$C$6:$K$35,9,FALSE))</f>
        <v/>
      </c>
      <c r="AI41" s="268" t="str">
        <f>IF(AI40="","",VLOOKUP(AI40,'参考様式１ シフト記号表（勤務時間帯）'!$C$6:$K$35,9,FALSE))</f>
        <v/>
      </c>
      <c r="AJ41" s="268" t="str">
        <f>IF(AJ40="","",VLOOKUP(AJ40,'参考様式１ シフト記号表（勤務時間帯）'!$C$6:$K$35,9,FALSE))</f>
        <v/>
      </c>
      <c r="AK41" s="268" t="str">
        <f>IF(AK40="","",VLOOKUP(AK40,'参考様式１ シフト記号表（勤務時間帯）'!$C$6:$K$35,9,FALSE))</f>
        <v/>
      </c>
      <c r="AL41" s="268" t="str">
        <f>IF(AL40="","",VLOOKUP(AL40,'参考様式１ シフト記号表（勤務時間帯）'!$C$6:$K$35,9,FALSE))</f>
        <v/>
      </c>
      <c r="AM41" s="280" t="str">
        <f>IF(AM40="","",VLOOKUP(AM40,'参考様式１ シフト記号表（勤務時間帯）'!$C$6:$K$35,9,FALSE))</f>
        <v/>
      </c>
      <c r="AN41" s="256" t="str">
        <f>IF(AN40="","",VLOOKUP(AN40,'参考様式１ シフト記号表（勤務時間帯）'!$C$6:$K$35,9,FALSE))</f>
        <v/>
      </c>
      <c r="AO41" s="268" t="str">
        <f>IF(AO40="","",VLOOKUP(AO40,'参考様式１ シフト記号表（勤務時間帯）'!$C$6:$K$35,9,FALSE))</f>
        <v/>
      </c>
      <c r="AP41" s="268" t="str">
        <f>IF(AP40="","",VLOOKUP(AP40,'参考様式１ シフト記号表（勤務時間帯）'!$C$6:$K$35,9,FALSE))</f>
        <v/>
      </c>
      <c r="AQ41" s="268" t="str">
        <f>IF(AQ40="","",VLOOKUP(AQ40,'参考様式１ シフト記号表（勤務時間帯）'!$C$6:$K$35,9,FALSE))</f>
        <v/>
      </c>
      <c r="AR41" s="268" t="str">
        <f>IF(AR40="","",VLOOKUP(AR40,'参考様式１ シフト記号表（勤務時間帯）'!$C$6:$K$35,9,FALSE))</f>
        <v/>
      </c>
      <c r="AS41" s="268" t="str">
        <f>IF(AS40="","",VLOOKUP(AS40,'参考様式１ シフト記号表（勤務時間帯）'!$C$6:$K$35,9,FALSE))</f>
        <v/>
      </c>
      <c r="AT41" s="280" t="str">
        <f>IF(AT40="","",VLOOKUP(AT40,'参考様式１ シフト記号表（勤務時間帯）'!$C$6:$K$35,9,FALSE))</f>
        <v/>
      </c>
      <c r="AU41" s="256" t="str">
        <f>IF(AU40="","",VLOOKUP(AU40,'参考様式１ シフト記号表（勤務時間帯）'!$C$6:$K$35,9,FALSE))</f>
        <v/>
      </c>
      <c r="AV41" s="268" t="str">
        <f>IF(AV40="","",VLOOKUP(AV40,'参考様式１ シフト記号表（勤務時間帯）'!$C$6:$K$35,9,FALSE))</f>
        <v/>
      </c>
      <c r="AW41" s="268" t="str">
        <f>IF(AW40="","",VLOOKUP(AW40,'参考様式１ シフト記号表（勤務時間帯）'!$C$6:$K$35,9,FALSE))</f>
        <v/>
      </c>
      <c r="AX41" s="327">
        <f>IF($BB$3="４週",SUM(S41:AT41),IF($BB$3="暦月",SUM(S41:AW41),""))</f>
        <v>0</v>
      </c>
      <c r="AY41" s="340"/>
      <c r="AZ41" s="352">
        <f>IF($BB$3="４週",AX41/4,IF($BB$3="暦月",'参考様式１（100名）'!AX41/('参考様式１（100名）'!$BB$8/7),""))</f>
        <v>0</v>
      </c>
      <c r="BA41" s="362"/>
      <c r="BB41" s="377"/>
      <c r="BC41" s="395"/>
      <c r="BD41" s="395"/>
      <c r="BE41" s="395"/>
      <c r="BF41" s="412"/>
    </row>
    <row r="42" spans="2:58" ht="20.25" customHeight="1">
      <c r="B42" s="101"/>
      <c r="C42" s="121"/>
      <c r="D42" s="139"/>
      <c r="E42" s="150"/>
      <c r="F42" s="154">
        <f>C40</f>
        <v>0</v>
      </c>
      <c r="G42" s="168"/>
      <c r="H42" s="179"/>
      <c r="I42" s="187"/>
      <c r="J42" s="187"/>
      <c r="K42" s="192"/>
      <c r="L42" s="200"/>
      <c r="M42" s="207"/>
      <c r="N42" s="207"/>
      <c r="O42" s="219"/>
      <c r="P42" s="226" t="s">
        <v>107</v>
      </c>
      <c r="Q42" s="235"/>
      <c r="R42" s="243"/>
      <c r="S42" s="257" t="str">
        <f>IF(S40="","",VLOOKUP(S40,'参考様式１ シフト記号表（勤務時間帯）'!$C$6:$S$35,17,FALSE))</f>
        <v/>
      </c>
      <c r="T42" s="269" t="str">
        <f>IF(T40="","",VLOOKUP(T40,'参考様式１ シフト記号表（勤務時間帯）'!$C$6:$S$35,17,FALSE))</f>
        <v/>
      </c>
      <c r="U42" s="269" t="str">
        <f>IF(U40="","",VLOOKUP(U40,'参考様式１ シフト記号表（勤務時間帯）'!$C$6:$S$35,17,FALSE))</f>
        <v/>
      </c>
      <c r="V42" s="269" t="str">
        <f>IF(V40="","",VLOOKUP(V40,'参考様式１ シフト記号表（勤務時間帯）'!$C$6:$S$35,17,FALSE))</f>
        <v/>
      </c>
      <c r="W42" s="269" t="str">
        <f>IF(W40="","",VLOOKUP(W40,'参考様式１ シフト記号表（勤務時間帯）'!$C$6:$S$35,17,FALSE))</f>
        <v/>
      </c>
      <c r="X42" s="269" t="str">
        <f>IF(X40="","",VLOOKUP(X40,'参考様式１ シフト記号表（勤務時間帯）'!$C$6:$S$35,17,FALSE))</f>
        <v/>
      </c>
      <c r="Y42" s="281" t="str">
        <f>IF(Y40="","",VLOOKUP(Y40,'参考様式１ シフト記号表（勤務時間帯）'!$C$6:$S$35,17,FALSE))</f>
        <v/>
      </c>
      <c r="Z42" s="257" t="str">
        <f>IF(Z40="","",VLOOKUP(Z40,'参考様式１ シフト記号表（勤務時間帯）'!$C$6:$S$35,17,FALSE))</f>
        <v/>
      </c>
      <c r="AA42" s="269" t="str">
        <f>IF(AA40="","",VLOOKUP(AA40,'参考様式１ シフト記号表（勤務時間帯）'!$C$6:$S$35,17,FALSE))</f>
        <v/>
      </c>
      <c r="AB42" s="269" t="str">
        <f>IF(AB40="","",VLOOKUP(AB40,'参考様式１ シフト記号表（勤務時間帯）'!$C$6:$S$35,17,FALSE))</f>
        <v/>
      </c>
      <c r="AC42" s="269" t="str">
        <f>IF(AC40="","",VLOOKUP(AC40,'参考様式１ シフト記号表（勤務時間帯）'!$C$6:$S$35,17,FALSE))</f>
        <v/>
      </c>
      <c r="AD42" s="269" t="str">
        <f>IF(AD40="","",VLOOKUP(AD40,'参考様式１ シフト記号表（勤務時間帯）'!$C$6:$S$35,17,FALSE))</f>
        <v/>
      </c>
      <c r="AE42" s="269" t="str">
        <f>IF(AE40="","",VLOOKUP(AE40,'参考様式１ シフト記号表（勤務時間帯）'!$C$6:$S$35,17,FALSE))</f>
        <v/>
      </c>
      <c r="AF42" s="281" t="str">
        <f>IF(AF40="","",VLOOKUP(AF40,'参考様式１ シフト記号表（勤務時間帯）'!$C$6:$S$35,17,FALSE))</f>
        <v/>
      </c>
      <c r="AG42" s="257" t="str">
        <f>IF(AG40="","",VLOOKUP(AG40,'参考様式１ シフト記号表（勤務時間帯）'!$C$6:$S$35,17,FALSE))</f>
        <v/>
      </c>
      <c r="AH42" s="269" t="str">
        <f>IF(AH40="","",VLOOKUP(AH40,'参考様式１ シフト記号表（勤務時間帯）'!$C$6:$S$35,17,FALSE))</f>
        <v/>
      </c>
      <c r="AI42" s="269" t="str">
        <f>IF(AI40="","",VLOOKUP(AI40,'参考様式１ シフト記号表（勤務時間帯）'!$C$6:$S$35,17,FALSE))</f>
        <v/>
      </c>
      <c r="AJ42" s="269" t="str">
        <f>IF(AJ40="","",VLOOKUP(AJ40,'参考様式１ シフト記号表（勤務時間帯）'!$C$6:$S$35,17,FALSE))</f>
        <v/>
      </c>
      <c r="AK42" s="269" t="str">
        <f>IF(AK40="","",VLOOKUP(AK40,'参考様式１ シフト記号表（勤務時間帯）'!$C$6:$S$35,17,FALSE))</f>
        <v/>
      </c>
      <c r="AL42" s="269" t="str">
        <f>IF(AL40="","",VLOOKUP(AL40,'参考様式１ シフト記号表（勤務時間帯）'!$C$6:$S$35,17,FALSE))</f>
        <v/>
      </c>
      <c r="AM42" s="281" t="str">
        <f>IF(AM40="","",VLOOKUP(AM40,'参考様式１ シフト記号表（勤務時間帯）'!$C$6:$S$35,17,FALSE))</f>
        <v/>
      </c>
      <c r="AN42" s="257" t="str">
        <f>IF(AN40="","",VLOOKUP(AN40,'参考様式１ シフト記号表（勤務時間帯）'!$C$6:$S$35,17,FALSE))</f>
        <v/>
      </c>
      <c r="AO42" s="269" t="str">
        <f>IF(AO40="","",VLOOKUP(AO40,'参考様式１ シフト記号表（勤務時間帯）'!$C$6:$S$35,17,FALSE))</f>
        <v/>
      </c>
      <c r="AP42" s="269" t="str">
        <f>IF(AP40="","",VLOOKUP(AP40,'参考様式１ シフト記号表（勤務時間帯）'!$C$6:$S$35,17,FALSE))</f>
        <v/>
      </c>
      <c r="AQ42" s="269" t="str">
        <f>IF(AQ40="","",VLOOKUP(AQ40,'参考様式１ シフト記号表（勤務時間帯）'!$C$6:$S$35,17,FALSE))</f>
        <v/>
      </c>
      <c r="AR42" s="269" t="str">
        <f>IF(AR40="","",VLOOKUP(AR40,'参考様式１ シフト記号表（勤務時間帯）'!$C$6:$S$35,17,FALSE))</f>
        <v/>
      </c>
      <c r="AS42" s="269" t="str">
        <f>IF(AS40="","",VLOOKUP(AS40,'参考様式１ シフト記号表（勤務時間帯）'!$C$6:$S$35,17,FALSE))</f>
        <v/>
      </c>
      <c r="AT42" s="281" t="str">
        <f>IF(AT40="","",VLOOKUP(AT40,'参考様式１ シフト記号表（勤務時間帯）'!$C$6:$S$35,17,FALSE))</f>
        <v/>
      </c>
      <c r="AU42" s="257" t="str">
        <f>IF(AU40="","",VLOOKUP(AU40,'参考様式１ シフト記号表（勤務時間帯）'!$C$6:$S$35,17,FALSE))</f>
        <v/>
      </c>
      <c r="AV42" s="269" t="str">
        <f>IF(AV40="","",VLOOKUP(AV40,'参考様式１ シフト記号表（勤務時間帯）'!$C$6:$S$35,17,FALSE))</f>
        <v/>
      </c>
      <c r="AW42" s="269" t="str">
        <f>IF(AW40="","",VLOOKUP(AW40,'参考様式１ シフト記号表（勤務時間帯）'!$C$6:$S$35,17,FALSE))</f>
        <v/>
      </c>
      <c r="AX42" s="328">
        <f>IF($BB$3="４週",SUM(S42:AT42),IF($BB$3="暦月",SUM(S42:AW42),""))</f>
        <v>0</v>
      </c>
      <c r="AY42" s="341"/>
      <c r="AZ42" s="353">
        <f>IF($BB$3="４週",AX42/4,IF($BB$3="暦月",'参考様式１（100名）'!AX42/('参考様式１（100名）'!$BB$8/7),""))</f>
        <v>0</v>
      </c>
      <c r="BA42" s="363"/>
      <c r="BB42" s="378"/>
      <c r="BC42" s="396"/>
      <c r="BD42" s="396"/>
      <c r="BE42" s="396"/>
      <c r="BF42" s="413"/>
    </row>
    <row r="43" spans="2:58" ht="20.25" customHeight="1">
      <c r="B43" s="101">
        <f>B40+1</f>
        <v>8</v>
      </c>
      <c r="C43" s="119"/>
      <c r="D43" s="137"/>
      <c r="E43" s="148"/>
      <c r="F43" s="156"/>
      <c r="G43" s="156"/>
      <c r="H43" s="180"/>
      <c r="I43" s="187"/>
      <c r="J43" s="187"/>
      <c r="K43" s="192"/>
      <c r="L43" s="199"/>
      <c r="M43" s="206"/>
      <c r="N43" s="206"/>
      <c r="O43" s="218"/>
      <c r="P43" s="227" t="s">
        <v>105</v>
      </c>
      <c r="Q43" s="236"/>
      <c r="R43" s="244"/>
      <c r="S43" s="431"/>
      <c r="T43" s="434"/>
      <c r="U43" s="434"/>
      <c r="V43" s="434"/>
      <c r="W43" s="434"/>
      <c r="X43" s="434"/>
      <c r="Y43" s="436"/>
      <c r="Z43" s="431"/>
      <c r="AA43" s="434"/>
      <c r="AB43" s="434"/>
      <c r="AC43" s="434"/>
      <c r="AD43" s="434"/>
      <c r="AE43" s="434"/>
      <c r="AF43" s="436"/>
      <c r="AG43" s="431"/>
      <c r="AH43" s="434"/>
      <c r="AI43" s="434"/>
      <c r="AJ43" s="434"/>
      <c r="AK43" s="434"/>
      <c r="AL43" s="434"/>
      <c r="AM43" s="436"/>
      <c r="AN43" s="431"/>
      <c r="AO43" s="434"/>
      <c r="AP43" s="434"/>
      <c r="AQ43" s="434"/>
      <c r="AR43" s="434"/>
      <c r="AS43" s="434"/>
      <c r="AT43" s="436"/>
      <c r="AU43" s="431"/>
      <c r="AV43" s="434"/>
      <c r="AW43" s="434"/>
      <c r="AX43" s="439"/>
      <c r="AY43" s="443"/>
      <c r="AZ43" s="446"/>
      <c r="BA43" s="449"/>
      <c r="BB43" s="379"/>
      <c r="BC43" s="397"/>
      <c r="BD43" s="397"/>
      <c r="BE43" s="397"/>
      <c r="BF43" s="414"/>
    </row>
    <row r="44" spans="2:58" ht="20.25" customHeight="1">
      <c r="B44" s="101"/>
      <c r="C44" s="120"/>
      <c r="D44" s="138"/>
      <c r="E44" s="149"/>
      <c r="F44" s="154"/>
      <c r="G44" s="167"/>
      <c r="H44" s="179"/>
      <c r="I44" s="187"/>
      <c r="J44" s="187"/>
      <c r="K44" s="192"/>
      <c r="L44" s="198"/>
      <c r="M44" s="205"/>
      <c r="N44" s="205"/>
      <c r="O44" s="217"/>
      <c r="P44" s="225" t="s">
        <v>40</v>
      </c>
      <c r="Q44" s="234"/>
      <c r="R44" s="242"/>
      <c r="S44" s="256" t="str">
        <f>IF(S43="","",VLOOKUP(S43,'参考様式１ シフト記号表（勤務時間帯）'!$C$6:$K$35,9,FALSE))</f>
        <v/>
      </c>
      <c r="T44" s="268" t="str">
        <f>IF(T43="","",VLOOKUP(T43,'参考様式１ シフト記号表（勤務時間帯）'!$C$6:$K$35,9,FALSE))</f>
        <v/>
      </c>
      <c r="U44" s="268" t="str">
        <f>IF(U43="","",VLOOKUP(U43,'参考様式１ シフト記号表（勤務時間帯）'!$C$6:$K$35,9,FALSE))</f>
        <v/>
      </c>
      <c r="V44" s="268" t="str">
        <f>IF(V43="","",VLOOKUP(V43,'参考様式１ シフト記号表（勤務時間帯）'!$C$6:$K$35,9,FALSE))</f>
        <v/>
      </c>
      <c r="W44" s="268" t="str">
        <f>IF(W43="","",VLOOKUP(W43,'参考様式１ シフト記号表（勤務時間帯）'!$C$6:$K$35,9,FALSE))</f>
        <v/>
      </c>
      <c r="X44" s="268" t="str">
        <f>IF(X43="","",VLOOKUP(X43,'参考様式１ シフト記号表（勤務時間帯）'!$C$6:$K$35,9,FALSE))</f>
        <v/>
      </c>
      <c r="Y44" s="280" t="str">
        <f>IF(Y43="","",VLOOKUP(Y43,'参考様式１ シフト記号表（勤務時間帯）'!$C$6:$K$35,9,FALSE))</f>
        <v/>
      </c>
      <c r="Z44" s="256" t="str">
        <f>IF(Z43="","",VLOOKUP(Z43,'参考様式１ シフト記号表（勤務時間帯）'!$C$6:$K$35,9,FALSE))</f>
        <v/>
      </c>
      <c r="AA44" s="268" t="str">
        <f>IF(AA43="","",VLOOKUP(AA43,'参考様式１ シフト記号表（勤務時間帯）'!$C$6:$K$35,9,FALSE))</f>
        <v/>
      </c>
      <c r="AB44" s="268" t="str">
        <f>IF(AB43="","",VLOOKUP(AB43,'参考様式１ シフト記号表（勤務時間帯）'!$C$6:$K$35,9,FALSE))</f>
        <v/>
      </c>
      <c r="AC44" s="268" t="str">
        <f>IF(AC43="","",VLOOKUP(AC43,'参考様式１ シフト記号表（勤務時間帯）'!$C$6:$K$35,9,FALSE))</f>
        <v/>
      </c>
      <c r="AD44" s="268" t="str">
        <f>IF(AD43="","",VLOOKUP(AD43,'参考様式１ シフト記号表（勤務時間帯）'!$C$6:$K$35,9,FALSE))</f>
        <v/>
      </c>
      <c r="AE44" s="268" t="str">
        <f>IF(AE43="","",VLOOKUP(AE43,'参考様式１ シフト記号表（勤務時間帯）'!$C$6:$K$35,9,FALSE))</f>
        <v/>
      </c>
      <c r="AF44" s="280" t="str">
        <f>IF(AF43="","",VLOOKUP(AF43,'参考様式１ シフト記号表（勤務時間帯）'!$C$6:$K$35,9,FALSE))</f>
        <v/>
      </c>
      <c r="AG44" s="256" t="str">
        <f>IF(AG43="","",VLOOKUP(AG43,'参考様式１ シフト記号表（勤務時間帯）'!$C$6:$K$35,9,FALSE))</f>
        <v/>
      </c>
      <c r="AH44" s="268" t="str">
        <f>IF(AH43="","",VLOOKUP(AH43,'参考様式１ シフト記号表（勤務時間帯）'!$C$6:$K$35,9,FALSE))</f>
        <v/>
      </c>
      <c r="AI44" s="268" t="str">
        <f>IF(AI43="","",VLOOKUP(AI43,'参考様式１ シフト記号表（勤務時間帯）'!$C$6:$K$35,9,FALSE))</f>
        <v/>
      </c>
      <c r="AJ44" s="268" t="str">
        <f>IF(AJ43="","",VLOOKUP(AJ43,'参考様式１ シフト記号表（勤務時間帯）'!$C$6:$K$35,9,FALSE))</f>
        <v/>
      </c>
      <c r="AK44" s="268" t="str">
        <f>IF(AK43="","",VLOOKUP(AK43,'参考様式１ シフト記号表（勤務時間帯）'!$C$6:$K$35,9,FALSE))</f>
        <v/>
      </c>
      <c r="AL44" s="268" t="str">
        <f>IF(AL43="","",VLOOKUP(AL43,'参考様式１ シフト記号表（勤務時間帯）'!$C$6:$K$35,9,FALSE))</f>
        <v/>
      </c>
      <c r="AM44" s="280" t="str">
        <f>IF(AM43="","",VLOOKUP(AM43,'参考様式１ シフト記号表（勤務時間帯）'!$C$6:$K$35,9,FALSE))</f>
        <v/>
      </c>
      <c r="AN44" s="256" t="str">
        <f>IF(AN43="","",VLOOKUP(AN43,'参考様式１ シフト記号表（勤務時間帯）'!$C$6:$K$35,9,FALSE))</f>
        <v/>
      </c>
      <c r="AO44" s="268" t="str">
        <f>IF(AO43="","",VLOOKUP(AO43,'参考様式１ シフト記号表（勤務時間帯）'!$C$6:$K$35,9,FALSE))</f>
        <v/>
      </c>
      <c r="AP44" s="268" t="str">
        <f>IF(AP43="","",VLOOKUP(AP43,'参考様式１ シフト記号表（勤務時間帯）'!$C$6:$K$35,9,FALSE))</f>
        <v/>
      </c>
      <c r="AQ44" s="268" t="str">
        <f>IF(AQ43="","",VLOOKUP(AQ43,'参考様式１ シフト記号表（勤務時間帯）'!$C$6:$K$35,9,FALSE))</f>
        <v/>
      </c>
      <c r="AR44" s="268" t="str">
        <f>IF(AR43="","",VLOOKUP(AR43,'参考様式１ シフト記号表（勤務時間帯）'!$C$6:$K$35,9,FALSE))</f>
        <v/>
      </c>
      <c r="AS44" s="268" t="str">
        <f>IF(AS43="","",VLOOKUP(AS43,'参考様式１ シフト記号表（勤務時間帯）'!$C$6:$K$35,9,FALSE))</f>
        <v/>
      </c>
      <c r="AT44" s="280" t="str">
        <f>IF(AT43="","",VLOOKUP(AT43,'参考様式１ シフト記号表（勤務時間帯）'!$C$6:$K$35,9,FALSE))</f>
        <v/>
      </c>
      <c r="AU44" s="256" t="str">
        <f>IF(AU43="","",VLOOKUP(AU43,'参考様式１ シフト記号表（勤務時間帯）'!$C$6:$K$35,9,FALSE))</f>
        <v/>
      </c>
      <c r="AV44" s="268" t="str">
        <f>IF(AV43="","",VLOOKUP(AV43,'参考様式１ シフト記号表（勤務時間帯）'!$C$6:$K$35,9,FALSE))</f>
        <v/>
      </c>
      <c r="AW44" s="268" t="str">
        <f>IF(AW43="","",VLOOKUP(AW43,'参考様式１ シフト記号表（勤務時間帯）'!$C$6:$K$35,9,FALSE))</f>
        <v/>
      </c>
      <c r="AX44" s="327">
        <f>IF($BB$3="４週",SUM(S44:AT44),IF($BB$3="暦月",SUM(S44:AW44),""))</f>
        <v>0</v>
      </c>
      <c r="AY44" s="340"/>
      <c r="AZ44" s="352">
        <f>IF($BB$3="４週",AX44/4,IF($BB$3="暦月",'参考様式１（100名）'!AX44/('参考様式１（100名）'!$BB$8/7),""))</f>
        <v>0</v>
      </c>
      <c r="BA44" s="362"/>
      <c r="BB44" s="377"/>
      <c r="BC44" s="395"/>
      <c r="BD44" s="395"/>
      <c r="BE44" s="395"/>
      <c r="BF44" s="412"/>
    </row>
    <row r="45" spans="2:58" ht="20.25" customHeight="1">
      <c r="B45" s="101"/>
      <c r="C45" s="121"/>
      <c r="D45" s="139"/>
      <c r="E45" s="150"/>
      <c r="F45" s="154">
        <f>C43</f>
        <v>0</v>
      </c>
      <c r="G45" s="168"/>
      <c r="H45" s="179"/>
      <c r="I45" s="187"/>
      <c r="J45" s="187"/>
      <c r="K45" s="192"/>
      <c r="L45" s="200"/>
      <c r="M45" s="207"/>
      <c r="N45" s="207"/>
      <c r="O45" s="219"/>
      <c r="P45" s="226" t="s">
        <v>107</v>
      </c>
      <c r="Q45" s="235"/>
      <c r="R45" s="243"/>
      <c r="S45" s="257" t="str">
        <f>IF(S43="","",VLOOKUP(S43,'参考様式１ シフト記号表（勤務時間帯）'!$C$6:$S$35,17,FALSE))</f>
        <v/>
      </c>
      <c r="T45" s="269" t="str">
        <f>IF(T43="","",VLOOKUP(T43,'参考様式１ シフト記号表（勤務時間帯）'!$C$6:$S$35,17,FALSE))</f>
        <v/>
      </c>
      <c r="U45" s="269" t="str">
        <f>IF(U43="","",VLOOKUP(U43,'参考様式１ シフト記号表（勤務時間帯）'!$C$6:$S$35,17,FALSE))</f>
        <v/>
      </c>
      <c r="V45" s="269" t="str">
        <f>IF(V43="","",VLOOKUP(V43,'参考様式１ シフト記号表（勤務時間帯）'!$C$6:$S$35,17,FALSE))</f>
        <v/>
      </c>
      <c r="W45" s="269" t="str">
        <f>IF(W43="","",VLOOKUP(W43,'参考様式１ シフト記号表（勤務時間帯）'!$C$6:$S$35,17,FALSE))</f>
        <v/>
      </c>
      <c r="X45" s="269" t="str">
        <f>IF(X43="","",VLOOKUP(X43,'参考様式１ シフト記号表（勤務時間帯）'!$C$6:$S$35,17,FALSE))</f>
        <v/>
      </c>
      <c r="Y45" s="281" t="str">
        <f>IF(Y43="","",VLOOKUP(Y43,'参考様式１ シフト記号表（勤務時間帯）'!$C$6:$S$35,17,FALSE))</f>
        <v/>
      </c>
      <c r="Z45" s="257" t="str">
        <f>IF(Z43="","",VLOOKUP(Z43,'参考様式１ シフト記号表（勤務時間帯）'!$C$6:$S$35,17,FALSE))</f>
        <v/>
      </c>
      <c r="AA45" s="269" t="str">
        <f>IF(AA43="","",VLOOKUP(AA43,'参考様式１ シフト記号表（勤務時間帯）'!$C$6:$S$35,17,FALSE))</f>
        <v/>
      </c>
      <c r="AB45" s="269" t="str">
        <f>IF(AB43="","",VLOOKUP(AB43,'参考様式１ シフト記号表（勤務時間帯）'!$C$6:$S$35,17,FALSE))</f>
        <v/>
      </c>
      <c r="AC45" s="269" t="str">
        <f>IF(AC43="","",VLOOKUP(AC43,'参考様式１ シフト記号表（勤務時間帯）'!$C$6:$S$35,17,FALSE))</f>
        <v/>
      </c>
      <c r="AD45" s="269" t="str">
        <f>IF(AD43="","",VLOOKUP(AD43,'参考様式１ シフト記号表（勤務時間帯）'!$C$6:$S$35,17,FALSE))</f>
        <v/>
      </c>
      <c r="AE45" s="269" t="str">
        <f>IF(AE43="","",VLOOKUP(AE43,'参考様式１ シフト記号表（勤務時間帯）'!$C$6:$S$35,17,FALSE))</f>
        <v/>
      </c>
      <c r="AF45" s="281" t="str">
        <f>IF(AF43="","",VLOOKUP(AF43,'参考様式１ シフト記号表（勤務時間帯）'!$C$6:$S$35,17,FALSE))</f>
        <v/>
      </c>
      <c r="AG45" s="257" t="str">
        <f>IF(AG43="","",VLOOKUP(AG43,'参考様式１ シフト記号表（勤務時間帯）'!$C$6:$S$35,17,FALSE))</f>
        <v/>
      </c>
      <c r="AH45" s="269" t="str">
        <f>IF(AH43="","",VLOOKUP(AH43,'参考様式１ シフト記号表（勤務時間帯）'!$C$6:$S$35,17,FALSE))</f>
        <v/>
      </c>
      <c r="AI45" s="269" t="str">
        <f>IF(AI43="","",VLOOKUP(AI43,'参考様式１ シフト記号表（勤務時間帯）'!$C$6:$S$35,17,FALSE))</f>
        <v/>
      </c>
      <c r="AJ45" s="269" t="str">
        <f>IF(AJ43="","",VLOOKUP(AJ43,'参考様式１ シフト記号表（勤務時間帯）'!$C$6:$S$35,17,FALSE))</f>
        <v/>
      </c>
      <c r="AK45" s="269" t="str">
        <f>IF(AK43="","",VLOOKUP(AK43,'参考様式１ シフト記号表（勤務時間帯）'!$C$6:$S$35,17,FALSE))</f>
        <v/>
      </c>
      <c r="AL45" s="269" t="str">
        <f>IF(AL43="","",VLOOKUP(AL43,'参考様式１ シフト記号表（勤務時間帯）'!$C$6:$S$35,17,FALSE))</f>
        <v/>
      </c>
      <c r="AM45" s="281" t="str">
        <f>IF(AM43="","",VLOOKUP(AM43,'参考様式１ シフト記号表（勤務時間帯）'!$C$6:$S$35,17,FALSE))</f>
        <v/>
      </c>
      <c r="AN45" s="257" t="str">
        <f>IF(AN43="","",VLOOKUP(AN43,'参考様式１ シフト記号表（勤務時間帯）'!$C$6:$S$35,17,FALSE))</f>
        <v/>
      </c>
      <c r="AO45" s="269" t="str">
        <f>IF(AO43="","",VLOOKUP(AO43,'参考様式１ シフト記号表（勤務時間帯）'!$C$6:$S$35,17,FALSE))</f>
        <v/>
      </c>
      <c r="AP45" s="269" t="str">
        <f>IF(AP43="","",VLOOKUP(AP43,'参考様式１ シフト記号表（勤務時間帯）'!$C$6:$S$35,17,FALSE))</f>
        <v/>
      </c>
      <c r="AQ45" s="269" t="str">
        <f>IF(AQ43="","",VLOOKUP(AQ43,'参考様式１ シフト記号表（勤務時間帯）'!$C$6:$S$35,17,FALSE))</f>
        <v/>
      </c>
      <c r="AR45" s="269" t="str">
        <f>IF(AR43="","",VLOOKUP(AR43,'参考様式１ シフト記号表（勤務時間帯）'!$C$6:$S$35,17,FALSE))</f>
        <v/>
      </c>
      <c r="AS45" s="269" t="str">
        <f>IF(AS43="","",VLOOKUP(AS43,'参考様式１ シフト記号表（勤務時間帯）'!$C$6:$S$35,17,FALSE))</f>
        <v/>
      </c>
      <c r="AT45" s="281" t="str">
        <f>IF(AT43="","",VLOOKUP(AT43,'参考様式１ シフト記号表（勤務時間帯）'!$C$6:$S$35,17,FALSE))</f>
        <v/>
      </c>
      <c r="AU45" s="257" t="str">
        <f>IF(AU43="","",VLOOKUP(AU43,'参考様式１ シフト記号表（勤務時間帯）'!$C$6:$S$35,17,FALSE))</f>
        <v/>
      </c>
      <c r="AV45" s="269" t="str">
        <f>IF(AV43="","",VLOOKUP(AV43,'参考様式１ シフト記号表（勤務時間帯）'!$C$6:$S$35,17,FALSE))</f>
        <v/>
      </c>
      <c r="AW45" s="269" t="str">
        <f>IF(AW43="","",VLOOKUP(AW43,'参考様式１ シフト記号表（勤務時間帯）'!$C$6:$S$35,17,FALSE))</f>
        <v/>
      </c>
      <c r="AX45" s="328">
        <f>IF($BB$3="４週",SUM(S45:AT45),IF($BB$3="暦月",SUM(S45:AW45),""))</f>
        <v>0</v>
      </c>
      <c r="AY45" s="341"/>
      <c r="AZ45" s="353">
        <f>IF($BB$3="４週",AX45/4,IF($BB$3="暦月",'参考様式１（100名）'!AX45/('参考様式１（100名）'!$BB$8/7),""))</f>
        <v>0</v>
      </c>
      <c r="BA45" s="363"/>
      <c r="BB45" s="378"/>
      <c r="BC45" s="396"/>
      <c r="BD45" s="396"/>
      <c r="BE45" s="396"/>
      <c r="BF45" s="413"/>
    </row>
    <row r="46" spans="2:58" ht="20.25" customHeight="1">
      <c r="B46" s="101">
        <f>B43+1</f>
        <v>9</v>
      </c>
      <c r="C46" s="119"/>
      <c r="D46" s="137"/>
      <c r="E46" s="148"/>
      <c r="F46" s="156"/>
      <c r="G46" s="156"/>
      <c r="H46" s="180"/>
      <c r="I46" s="187"/>
      <c r="J46" s="187"/>
      <c r="K46" s="192"/>
      <c r="L46" s="199"/>
      <c r="M46" s="206"/>
      <c r="N46" s="206"/>
      <c r="O46" s="218"/>
      <c r="P46" s="227" t="s">
        <v>105</v>
      </c>
      <c r="Q46" s="236"/>
      <c r="R46" s="244"/>
      <c r="S46" s="431"/>
      <c r="T46" s="434"/>
      <c r="U46" s="434"/>
      <c r="V46" s="434"/>
      <c r="W46" s="434"/>
      <c r="X46" s="434"/>
      <c r="Y46" s="436"/>
      <c r="Z46" s="431"/>
      <c r="AA46" s="434"/>
      <c r="AB46" s="434"/>
      <c r="AC46" s="434"/>
      <c r="AD46" s="434"/>
      <c r="AE46" s="434"/>
      <c r="AF46" s="436"/>
      <c r="AG46" s="431"/>
      <c r="AH46" s="434"/>
      <c r="AI46" s="434"/>
      <c r="AJ46" s="434"/>
      <c r="AK46" s="434"/>
      <c r="AL46" s="434"/>
      <c r="AM46" s="436"/>
      <c r="AN46" s="431"/>
      <c r="AO46" s="434"/>
      <c r="AP46" s="434"/>
      <c r="AQ46" s="434"/>
      <c r="AR46" s="434"/>
      <c r="AS46" s="434"/>
      <c r="AT46" s="436"/>
      <c r="AU46" s="431"/>
      <c r="AV46" s="434"/>
      <c r="AW46" s="434"/>
      <c r="AX46" s="439"/>
      <c r="AY46" s="443"/>
      <c r="AZ46" s="446"/>
      <c r="BA46" s="449"/>
      <c r="BB46" s="379"/>
      <c r="BC46" s="397"/>
      <c r="BD46" s="397"/>
      <c r="BE46" s="397"/>
      <c r="BF46" s="414"/>
    </row>
    <row r="47" spans="2:58" ht="20.25" customHeight="1">
      <c r="B47" s="101"/>
      <c r="C47" s="120"/>
      <c r="D47" s="138"/>
      <c r="E47" s="149"/>
      <c r="F47" s="154"/>
      <c r="G47" s="167"/>
      <c r="H47" s="179"/>
      <c r="I47" s="187"/>
      <c r="J47" s="187"/>
      <c r="K47" s="192"/>
      <c r="L47" s="198"/>
      <c r="M47" s="205"/>
      <c r="N47" s="205"/>
      <c r="O47" s="217"/>
      <c r="P47" s="225" t="s">
        <v>40</v>
      </c>
      <c r="Q47" s="234"/>
      <c r="R47" s="242"/>
      <c r="S47" s="256" t="str">
        <f>IF(S46="","",VLOOKUP(S46,'参考様式１ シフト記号表（勤務時間帯）'!$C$6:$K$35,9,FALSE))</f>
        <v/>
      </c>
      <c r="T47" s="268" t="str">
        <f>IF(T46="","",VLOOKUP(T46,'参考様式１ シフト記号表（勤務時間帯）'!$C$6:$K$35,9,FALSE))</f>
        <v/>
      </c>
      <c r="U47" s="268" t="str">
        <f>IF(U46="","",VLOOKUP(U46,'参考様式１ シフト記号表（勤務時間帯）'!$C$6:$K$35,9,FALSE))</f>
        <v/>
      </c>
      <c r="V47" s="268" t="str">
        <f>IF(V46="","",VLOOKUP(V46,'参考様式１ シフト記号表（勤務時間帯）'!$C$6:$K$35,9,FALSE))</f>
        <v/>
      </c>
      <c r="W47" s="268" t="str">
        <f>IF(W46="","",VLOOKUP(W46,'参考様式１ シフト記号表（勤務時間帯）'!$C$6:$K$35,9,FALSE))</f>
        <v/>
      </c>
      <c r="X47" s="268" t="str">
        <f>IF(X46="","",VLOOKUP(X46,'参考様式１ シフト記号表（勤務時間帯）'!$C$6:$K$35,9,FALSE))</f>
        <v/>
      </c>
      <c r="Y47" s="280" t="str">
        <f>IF(Y46="","",VLOOKUP(Y46,'参考様式１ シフト記号表（勤務時間帯）'!$C$6:$K$35,9,FALSE))</f>
        <v/>
      </c>
      <c r="Z47" s="256" t="str">
        <f>IF(Z46="","",VLOOKUP(Z46,'参考様式１ シフト記号表（勤務時間帯）'!$C$6:$K$35,9,FALSE))</f>
        <v/>
      </c>
      <c r="AA47" s="268" t="str">
        <f>IF(AA46="","",VLOOKUP(AA46,'参考様式１ シフト記号表（勤務時間帯）'!$C$6:$K$35,9,FALSE))</f>
        <v/>
      </c>
      <c r="AB47" s="268" t="str">
        <f>IF(AB46="","",VLOOKUP(AB46,'参考様式１ シフト記号表（勤務時間帯）'!$C$6:$K$35,9,FALSE))</f>
        <v/>
      </c>
      <c r="AC47" s="268" t="str">
        <f>IF(AC46="","",VLOOKUP(AC46,'参考様式１ シフト記号表（勤務時間帯）'!$C$6:$K$35,9,FALSE))</f>
        <v/>
      </c>
      <c r="AD47" s="268" t="str">
        <f>IF(AD46="","",VLOOKUP(AD46,'参考様式１ シフト記号表（勤務時間帯）'!$C$6:$K$35,9,FALSE))</f>
        <v/>
      </c>
      <c r="AE47" s="268" t="str">
        <f>IF(AE46="","",VLOOKUP(AE46,'参考様式１ シフト記号表（勤務時間帯）'!$C$6:$K$35,9,FALSE))</f>
        <v/>
      </c>
      <c r="AF47" s="280" t="str">
        <f>IF(AF46="","",VLOOKUP(AF46,'参考様式１ シフト記号表（勤務時間帯）'!$C$6:$K$35,9,FALSE))</f>
        <v/>
      </c>
      <c r="AG47" s="256" t="str">
        <f>IF(AG46="","",VLOOKUP(AG46,'参考様式１ シフト記号表（勤務時間帯）'!$C$6:$K$35,9,FALSE))</f>
        <v/>
      </c>
      <c r="AH47" s="268" t="str">
        <f>IF(AH46="","",VLOOKUP(AH46,'参考様式１ シフト記号表（勤務時間帯）'!$C$6:$K$35,9,FALSE))</f>
        <v/>
      </c>
      <c r="AI47" s="268" t="str">
        <f>IF(AI46="","",VLOOKUP(AI46,'参考様式１ シフト記号表（勤務時間帯）'!$C$6:$K$35,9,FALSE))</f>
        <v/>
      </c>
      <c r="AJ47" s="268" t="str">
        <f>IF(AJ46="","",VLOOKUP(AJ46,'参考様式１ シフト記号表（勤務時間帯）'!$C$6:$K$35,9,FALSE))</f>
        <v/>
      </c>
      <c r="AK47" s="268" t="str">
        <f>IF(AK46="","",VLOOKUP(AK46,'参考様式１ シフト記号表（勤務時間帯）'!$C$6:$K$35,9,FALSE))</f>
        <v/>
      </c>
      <c r="AL47" s="268" t="str">
        <f>IF(AL46="","",VLOOKUP(AL46,'参考様式１ シフト記号表（勤務時間帯）'!$C$6:$K$35,9,FALSE))</f>
        <v/>
      </c>
      <c r="AM47" s="280" t="str">
        <f>IF(AM46="","",VLOOKUP(AM46,'参考様式１ シフト記号表（勤務時間帯）'!$C$6:$K$35,9,FALSE))</f>
        <v/>
      </c>
      <c r="AN47" s="256" t="str">
        <f>IF(AN46="","",VLOOKUP(AN46,'参考様式１ シフト記号表（勤務時間帯）'!$C$6:$K$35,9,FALSE))</f>
        <v/>
      </c>
      <c r="AO47" s="268" t="str">
        <f>IF(AO46="","",VLOOKUP(AO46,'参考様式１ シフト記号表（勤務時間帯）'!$C$6:$K$35,9,FALSE))</f>
        <v/>
      </c>
      <c r="AP47" s="268" t="str">
        <f>IF(AP46="","",VLOOKUP(AP46,'参考様式１ シフト記号表（勤務時間帯）'!$C$6:$K$35,9,FALSE))</f>
        <v/>
      </c>
      <c r="AQ47" s="268" t="str">
        <f>IF(AQ46="","",VLOOKUP(AQ46,'参考様式１ シフト記号表（勤務時間帯）'!$C$6:$K$35,9,FALSE))</f>
        <v/>
      </c>
      <c r="AR47" s="268" t="str">
        <f>IF(AR46="","",VLOOKUP(AR46,'参考様式１ シフト記号表（勤務時間帯）'!$C$6:$K$35,9,FALSE))</f>
        <v/>
      </c>
      <c r="AS47" s="268" t="str">
        <f>IF(AS46="","",VLOOKUP(AS46,'参考様式１ シフト記号表（勤務時間帯）'!$C$6:$K$35,9,FALSE))</f>
        <v/>
      </c>
      <c r="AT47" s="280" t="str">
        <f>IF(AT46="","",VLOOKUP(AT46,'参考様式１ シフト記号表（勤務時間帯）'!$C$6:$K$35,9,FALSE))</f>
        <v/>
      </c>
      <c r="AU47" s="256" t="str">
        <f>IF(AU46="","",VLOOKUP(AU46,'参考様式１ シフト記号表（勤務時間帯）'!$C$6:$K$35,9,FALSE))</f>
        <v/>
      </c>
      <c r="AV47" s="268" t="str">
        <f>IF(AV46="","",VLOOKUP(AV46,'参考様式１ シフト記号表（勤務時間帯）'!$C$6:$K$35,9,FALSE))</f>
        <v/>
      </c>
      <c r="AW47" s="268" t="str">
        <f>IF(AW46="","",VLOOKUP(AW46,'参考様式１ シフト記号表（勤務時間帯）'!$C$6:$K$35,9,FALSE))</f>
        <v/>
      </c>
      <c r="AX47" s="327">
        <f>IF($BB$3="４週",SUM(S47:AT47),IF($BB$3="暦月",SUM(S47:AW47),""))</f>
        <v>0</v>
      </c>
      <c r="AY47" s="340"/>
      <c r="AZ47" s="352">
        <f>IF($BB$3="４週",AX47/4,IF($BB$3="暦月",'参考様式１（100名）'!AX47/('参考様式１（100名）'!$BB$8/7),""))</f>
        <v>0</v>
      </c>
      <c r="BA47" s="362"/>
      <c r="BB47" s="377"/>
      <c r="BC47" s="395"/>
      <c r="BD47" s="395"/>
      <c r="BE47" s="395"/>
      <c r="BF47" s="412"/>
    </row>
    <row r="48" spans="2:58" ht="20.25" customHeight="1">
      <c r="B48" s="101"/>
      <c r="C48" s="121"/>
      <c r="D48" s="139"/>
      <c r="E48" s="150"/>
      <c r="F48" s="154">
        <f>C46</f>
        <v>0</v>
      </c>
      <c r="G48" s="168"/>
      <c r="H48" s="179"/>
      <c r="I48" s="187"/>
      <c r="J48" s="187"/>
      <c r="K48" s="192"/>
      <c r="L48" s="200"/>
      <c r="M48" s="207"/>
      <c r="N48" s="207"/>
      <c r="O48" s="219"/>
      <c r="P48" s="226" t="s">
        <v>107</v>
      </c>
      <c r="Q48" s="235"/>
      <c r="R48" s="243"/>
      <c r="S48" s="257" t="str">
        <f>IF(S46="","",VLOOKUP(S46,'参考様式１ シフト記号表（勤務時間帯）'!$C$6:$S$35,17,FALSE))</f>
        <v/>
      </c>
      <c r="T48" s="269" t="str">
        <f>IF(T46="","",VLOOKUP(T46,'参考様式１ シフト記号表（勤務時間帯）'!$C$6:$S$35,17,FALSE))</f>
        <v/>
      </c>
      <c r="U48" s="269" t="str">
        <f>IF(U46="","",VLOOKUP(U46,'参考様式１ シフト記号表（勤務時間帯）'!$C$6:$S$35,17,FALSE))</f>
        <v/>
      </c>
      <c r="V48" s="269" t="str">
        <f>IF(V46="","",VLOOKUP(V46,'参考様式１ シフト記号表（勤務時間帯）'!$C$6:$S$35,17,FALSE))</f>
        <v/>
      </c>
      <c r="W48" s="269" t="str">
        <f>IF(W46="","",VLOOKUP(W46,'参考様式１ シフト記号表（勤務時間帯）'!$C$6:$S$35,17,FALSE))</f>
        <v/>
      </c>
      <c r="X48" s="269" t="str">
        <f>IF(X46="","",VLOOKUP(X46,'参考様式１ シフト記号表（勤務時間帯）'!$C$6:$S$35,17,FALSE))</f>
        <v/>
      </c>
      <c r="Y48" s="281" t="str">
        <f>IF(Y46="","",VLOOKUP(Y46,'参考様式１ シフト記号表（勤務時間帯）'!$C$6:$S$35,17,FALSE))</f>
        <v/>
      </c>
      <c r="Z48" s="257" t="str">
        <f>IF(Z46="","",VLOOKUP(Z46,'参考様式１ シフト記号表（勤務時間帯）'!$C$6:$S$35,17,FALSE))</f>
        <v/>
      </c>
      <c r="AA48" s="269" t="str">
        <f>IF(AA46="","",VLOOKUP(AA46,'参考様式１ シフト記号表（勤務時間帯）'!$C$6:$S$35,17,FALSE))</f>
        <v/>
      </c>
      <c r="AB48" s="269" t="str">
        <f>IF(AB46="","",VLOOKUP(AB46,'参考様式１ シフト記号表（勤務時間帯）'!$C$6:$S$35,17,FALSE))</f>
        <v/>
      </c>
      <c r="AC48" s="269" t="str">
        <f>IF(AC46="","",VLOOKUP(AC46,'参考様式１ シフト記号表（勤務時間帯）'!$C$6:$S$35,17,FALSE))</f>
        <v/>
      </c>
      <c r="AD48" s="269" t="str">
        <f>IF(AD46="","",VLOOKUP(AD46,'参考様式１ シフト記号表（勤務時間帯）'!$C$6:$S$35,17,FALSE))</f>
        <v/>
      </c>
      <c r="AE48" s="269" t="str">
        <f>IF(AE46="","",VLOOKUP(AE46,'参考様式１ シフト記号表（勤務時間帯）'!$C$6:$S$35,17,FALSE))</f>
        <v/>
      </c>
      <c r="AF48" s="281" t="str">
        <f>IF(AF46="","",VLOOKUP(AF46,'参考様式１ シフト記号表（勤務時間帯）'!$C$6:$S$35,17,FALSE))</f>
        <v/>
      </c>
      <c r="AG48" s="257" t="str">
        <f>IF(AG46="","",VLOOKUP(AG46,'参考様式１ シフト記号表（勤務時間帯）'!$C$6:$S$35,17,FALSE))</f>
        <v/>
      </c>
      <c r="AH48" s="269" t="str">
        <f>IF(AH46="","",VLOOKUP(AH46,'参考様式１ シフト記号表（勤務時間帯）'!$C$6:$S$35,17,FALSE))</f>
        <v/>
      </c>
      <c r="AI48" s="269" t="str">
        <f>IF(AI46="","",VLOOKUP(AI46,'参考様式１ シフト記号表（勤務時間帯）'!$C$6:$S$35,17,FALSE))</f>
        <v/>
      </c>
      <c r="AJ48" s="269" t="str">
        <f>IF(AJ46="","",VLOOKUP(AJ46,'参考様式１ シフト記号表（勤務時間帯）'!$C$6:$S$35,17,FALSE))</f>
        <v/>
      </c>
      <c r="AK48" s="269" t="str">
        <f>IF(AK46="","",VLOOKUP(AK46,'参考様式１ シフト記号表（勤務時間帯）'!$C$6:$S$35,17,FALSE))</f>
        <v/>
      </c>
      <c r="AL48" s="269" t="str">
        <f>IF(AL46="","",VLOOKUP(AL46,'参考様式１ シフト記号表（勤務時間帯）'!$C$6:$S$35,17,FALSE))</f>
        <v/>
      </c>
      <c r="AM48" s="281" t="str">
        <f>IF(AM46="","",VLOOKUP(AM46,'参考様式１ シフト記号表（勤務時間帯）'!$C$6:$S$35,17,FALSE))</f>
        <v/>
      </c>
      <c r="AN48" s="257" t="str">
        <f>IF(AN46="","",VLOOKUP(AN46,'参考様式１ シフト記号表（勤務時間帯）'!$C$6:$S$35,17,FALSE))</f>
        <v/>
      </c>
      <c r="AO48" s="269" t="str">
        <f>IF(AO46="","",VLOOKUP(AO46,'参考様式１ シフト記号表（勤務時間帯）'!$C$6:$S$35,17,FALSE))</f>
        <v/>
      </c>
      <c r="AP48" s="269" t="str">
        <f>IF(AP46="","",VLOOKUP(AP46,'参考様式１ シフト記号表（勤務時間帯）'!$C$6:$S$35,17,FALSE))</f>
        <v/>
      </c>
      <c r="AQ48" s="269" t="str">
        <f>IF(AQ46="","",VLOOKUP(AQ46,'参考様式１ シフト記号表（勤務時間帯）'!$C$6:$S$35,17,FALSE))</f>
        <v/>
      </c>
      <c r="AR48" s="269" t="str">
        <f>IF(AR46="","",VLOOKUP(AR46,'参考様式１ シフト記号表（勤務時間帯）'!$C$6:$S$35,17,FALSE))</f>
        <v/>
      </c>
      <c r="AS48" s="269" t="str">
        <f>IF(AS46="","",VLOOKUP(AS46,'参考様式１ シフト記号表（勤務時間帯）'!$C$6:$S$35,17,FALSE))</f>
        <v/>
      </c>
      <c r="AT48" s="281" t="str">
        <f>IF(AT46="","",VLOOKUP(AT46,'参考様式１ シフト記号表（勤務時間帯）'!$C$6:$S$35,17,FALSE))</f>
        <v/>
      </c>
      <c r="AU48" s="257" t="str">
        <f>IF(AU46="","",VLOOKUP(AU46,'参考様式１ シフト記号表（勤務時間帯）'!$C$6:$S$35,17,FALSE))</f>
        <v/>
      </c>
      <c r="AV48" s="269" t="str">
        <f>IF(AV46="","",VLOOKUP(AV46,'参考様式１ シフト記号表（勤務時間帯）'!$C$6:$S$35,17,FALSE))</f>
        <v/>
      </c>
      <c r="AW48" s="269" t="str">
        <f>IF(AW46="","",VLOOKUP(AW46,'参考様式１ シフト記号表（勤務時間帯）'!$C$6:$S$35,17,FALSE))</f>
        <v/>
      </c>
      <c r="AX48" s="328">
        <f>IF($BB$3="４週",SUM(S48:AT48),IF($BB$3="暦月",SUM(S48:AW48),""))</f>
        <v>0</v>
      </c>
      <c r="AY48" s="341"/>
      <c r="AZ48" s="353">
        <f>IF($BB$3="４週",AX48/4,IF($BB$3="暦月",'参考様式１（100名）'!AX48/('参考様式１（100名）'!$BB$8/7),""))</f>
        <v>0</v>
      </c>
      <c r="BA48" s="363"/>
      <c r="BB48" s="378"/>
      <c r="BC48" s="396"/>
      <c r="BD48" s="396"/>
      <c r="BE48" s="396"/>
      <c r="BF48" s="413"/>
    </row>
    <row r="49" spans="2:58" ht="20.25" customHeight="1">
      <c r="B49" s="101">
        <f>B46+1</f>
        <v>10</v>
      </c>
      <c r="C49" s="119"/>
      <c r="D49" s="137"/>
      <c r="E49" s="148"/>
      <c r="F49" s="156"/>
      <c r="G49" s="156"/>
      <c r="H49" s="180"/>
      <c r="I49" s="187"/>
      <c r="J49" s="187"/>
      <c r="K49" s="192"/>
      <c r="L49" s="199"/>
      <c r="M49" s="206"/>
      <c r="N49" s="206"/>
      <c r="O49" s="218"/>
      <c r="P49" s="227" t="s">
        <v>105</v>
      </c>
      <c r="Q49" s="236"/>
      <c r="R49" s="244"/>
      <c r="S49" s="431"/>
      <c r="T49" s="434"/>
      <c r="U49" s="434"/>
      <c r="V49" s="434"/>
      <c r="W49" s="434"/>
      <c r="X49" s="434"/>
      <c r="Y49" s="436"/>
      <c r="Z49" s="431"/>
      <c r="AA49" s="434"/>
      <c r="AB49" s="434"/>
      <c r="AC49" s="434"/>
      <c r="AD49" s="434"/>
      <c r="AE49" s="434"/>
      <c r="AF49" s="436"/>
      <c r="AG49" s="431"/>
      <c r="AH49" s="434"/>
      <c r="AI49" s="434"/>
      <c r="AJ49" s="434"/>
      <c r="AK49" s="434"/>
      <c r="AL49" s="434"/>
      <c r="AM49" s="436"/>
      <c r="AN49" s="431"/>
      <c r="AO49" s="434"/>
      <c r="AP49" s="434"/>
      <c r="AQ49" s="434"/>
      <c r="AR49" s="434"/>
      <c r="AS49" s="434"/>
      <c r="AT49" s="436"/>
      <c r="AU49" s="431"/>
      <c r="AV49" s="434"/>
      <c r="AW49" s="434"/>
      <c r="AX49" s="439"/>
      <c r="AY49" s="443"/>
      <c r="AZ49" s="446"/>
      <c r="BA49" s="449"/>
      <c r="BB49" s="379"/>
      <c r="BC49" s="397"/>
      <c r="BD49" s="397"/>
      <c r="BE49" s="397"/>
      <c r="BF49" s="414"/>
    </row>
    <row r="50" spans="2:58" ht="20.25" customHeight="1">
      <c r="B50" s="101"/>
      <c r="C50" s="120"/>
      <c r="D50" s="138"/>
      <c r="E50" s="149"/>
      <c r="F50" s="154"/>
      <c r="G50" s="167"/>
      <c r="H50" s="179"/>
      <c r="I50" s="187"/>
      <c r="J50" s="187"/>
      <c r="K50" s="192"/>
      <c r="L50" s="198"/>
      <c r="M50" s="205"/>
      <c r="N50" s="205"/>
      <c r="O50" s="217"/>
      <c r="P50" s="225" t="s">
        <v>40</v>
      </c>
      <c r="Q50" s="234"/>
      <c r="R50" s="242"/>
      <c r="S50" s="256" t="str">
        <f>IF(S49="","",VLOOKUP(S49,'参考様式１ シフト記号表（勤務時間帯）'!$C$6:$K$35,9,FALSE))</f>
        <v/>
      </c>
      <c r="T50" s="268" t="str">
        <f>IF(T49="","",VLOOKUP(T49,'参考様式１ シフト記号表（勤務時間帯）'!$C$6:$K$35,9,FALSE))</f>
        <v/>
      </c>
      <c r="U50" s="268" t="str">
        <f>IF(U49="","",VLOOKUP(U49,'参考様式１ シフト記号表（勤務時間帯）'!$C$6:$K$35,9,FALSE))</f>
        <v/>
      </c>
      <c r="V50" s="268" t="str">
        <f>IF(V49="","",VLOOKUP(V49,'参考様式１ シフト記号表（勤務時間帯）'!$C$6:$K$35,9,FALSE))</f>
        <v/>
      </c>
      <c r="W50" s="268" t="str">
        <f>IF(W49="","",VLOOKUP(W49,'参考様式１ シフト記号表（勤務時間帯）'!$C$6:$K$35,9,FALSE))</f>
        <v/>
      </c>
      <c r="X50" s="268" t="str">
        <f>IF(X49="","",VLOOKUP(X49,'参考様式１ シフト記号表（勤務時間帯）'!$C$6:$K$35,9,FALSE))</f>
        <v/>
      </c>
      <c r="Y50" s="280" t="str">
        <f>IF(Y49="","",VLOOKUP(Y49,'参考様式１ シフト記号表（勤務時間帯）'!$C$6:$K$35,9,FALSE))</f>
        <v/>
      </c>
      <c r="Z50" s="256" t="str">
        <f>IF(Z49="","",VLOOKUP(Z49,'参考様式１ シフト記号表（勤務時間帯）'!$C$6:$K$35,9,FALSE))</f>
        <v/>
      </c>
      <c r="AA50" s="268" t="str">
        <f>IF(AA49="","",VLOOKUP(AA49,'参考様式１ シフト記号表（勤務時間帯）'!$C$6:$K$35,9,FALSE))</f>
        <v/>
      </c>
      <c r="AB50" s="268" t="str">
        <f>IF(AB49="","",VLOOKUP(AB49,'参考様式１ シフト記号表（勤務時間帯）'!$C$6:$K$35,9,FALSE))</f>
        <v/>
      </c>
      <c r="AC50" s="268" t="str">
        <f>IF(AC49="","",VLOOKUP(AC49,'参考様式１ シフト記号表（勤務時間帯）'!$C$6:$K$35,9,FALSE))</f>
        <v/>
      </c>
      <c r="AD50" s="268" t="str">
        <f>IF(AD49="","",VLOOKUP(AD49,'参考様式１ シフト記号表（勤務時間帯）'!$C$6:$K$35,9,FALSE))</f>
        <v/>
      </c>
      <c r="AE50" s="268" t="str">
        <f>IF(AE49="","",VLOOKUP(AE49,'参考様式１ シフト記号表（勤務時間帯）'!$C$6:$K$35,9,FALSE))</f>
        <v/>
      </c>
      <c r="AF50" s="280" t="str">
        <f>IF(AF49="","",VLOOKUP(AF49,'参考様式１ シフト記号表（勤務時間帯）'!$C$6:$K$35,9,FALSE))</f>
        <v/>
      </c>
      <c r="AG50" s="256" t="str">
        <f>IF(AG49="","",VLOOKUP(AG49,'参考様式１ シフト記号表（勤務時間帯）'!$C$6:$K$35,9,FALSE))</f>
        <v/>
      </c>
      <c r="AH50" s="268" t="str">
        <f>IF(AH49="","",VLOOKUP(AH49,'参考様式１ シフト記号表（勤務時間帯）'!$C$6:$K$35,9,FALSE))</f>
        <v/>
      </c>
      <c r="AI50" s="268" t="str">
        <f>IF(AI49="","",VLOOKUP(AI49,'参考様式１ シフト記号表（勤務時間帯）'!$C$6:$K$35,9,FALSE))</f>
        <v/>
      </c>
      <c r="AJ50" s="268" t="str">
        <f>IF(AJ49="","",VLOOKUP(AJ49,'参考様式１ シフト記号表（勤務時間帯）'!$C$6:$K$35,9,FALSE))</f>
        <v/>
      </c>
      <c r="AK50" s="268" t="str">
        <f>IF(AK49="","",VLOOKUP(AK49,'参考様式１ シフト記号表（勤務時間帯）'!$C$6:$K$35,9,FALSE))</f>
        <v/>
      </c>
      <c r="AL50" s="268" t="str">
        <f>IF(AL49="","",VLOOKUP(AL49,'参考様式１ シフト記号表（勤務時間帯）'!$C$6:$K$35,9,FALSE))</f>
        <v/>
      </c>
      <c r="AM50" s="280" t="str">
        <f>IF(AM49="","",VLOOKUP(AM49,'参考様式１ シフト記号表（勤務時間帯）'!$C$6:$K$35,9,FALSE))</f>
        <v/>
      </c>
      <c r="AN50" s="256" t="str">
        <f>IF(AN49="","",VLOOKUP(AN49,'参考様式１ シフト記号表（勤務時間帯）'!$C$6:$K$35,9,FALSE))</f>
        <v/>
      </c>
      <c r="AO50" s="268" t="str">
        <f>IF(AO49="","",VLOOKUP(AO49,'参考様式１ シフト記号表（勤務時間帯）'!$C$6:$K$35,9,FALSE))</f>
        <v/>
      </c>
      <c r="AP50" s="268" t="str">
        <f>IF(AP49="","",VLOOKUP(AP49,'参考様式１ シフト記号表（勤務時間帯）'!$C$6:$K$35,9,FALSE))</f>
        <v/>
      </c>
      <c r="AQ50" s="268" t="str">
        <f>IF(AQ49="","",VLOOKUP(AQ49,'参考様式１ シフト記号表（勤務時間帯）'!$C$6:$K$35,9,FALSE))</f>
        <v/>
      </c>
      <c r="AR50" s="268" t="str">
        <f>IF(AR49="","",VLOOKUP(AR49,'参考様式１ シフト記号表（勤務時間帯）'!$C$6:$K$35,9,FALSE))</f>
        <v/>
      </c>
      <c r="AS50" s="268" t="str">
        <f>IF(AS49="","",VLOOKUP(AS49,'参考様式１ シフト記号表（勤務時間帯）'!$C$6:$K$35,9,FALSE))</f>
        <v/>
      </c>
      <c r="AT50" s="280" t="str">
        <f>IF(AT49="","",VLOOKUP(AT49,'参考様式１ シフト記号表（勤務時間帯）'!$C$6:$K$35,9,FALSE))</f>
        <v/>
      </c>
      <c r="AU50" s="256" t="str">
        <f>IF(AU49="","",VLOOKUP(AU49,'参考様式１ シフト記号表（勤務時間帯）'!$C$6:$K$35,9,FALSE))</f>
        <v/>
      </c>
      <c r="AV50" s="268" t="str">
        <f>IF(AV49="","",VLOOKUP(AV49,'参考様式１ シフト記号表（勤務時間帯）'!$C$6:$K$35,9,FALSE))</f>
        <v/>
      </c>
      <c r="AW50" s="268" t="str">
        <f>IF(AW49="","",VLOOKUP(AW49,'参考様式１ シフト記号表（勤務時間帯）'!$C$6:$K$35,9,FALSE))</f>
        <v/>
      </c>
      <c r="AX50" s="327">
        <f>IF($BB$3="４週",SUM(S50:AT50),IF($BB$3="暦月",SUM(S50:AW50),""))</f>
        <v>0</v>
      </c>
      <c r="AY50" s="340"/>
      <c r="AZ50" s="352">
        <f>IF($BB$3="４週",AX50/4,IF($BB$3="暦月",'参考様式１（100名）'!AX50/('参考様式１（100名）'!$BB$8/7),""))</f>
        <v>0</v>
      </c>
      <c r="BA50" s="362"/>
      <c r="BB50" s="377"/>
      <c r="BC50" s="395"/>
      <c r="BD50" s="395"/>
      <c r="BE50" s="395"/>
      <c r="BF50" s="412"/>
    </row>
    <row r="51" spans="2:58" ht="20.25" customHeight="1">
      <c r="B51" s="101"/>
      <c r="C51" s="121"/>
      <c r="D51" s="139"/>
      <c r="E51" s="150"/>
      <c r="F51" s="154">
        <f>C49</f>
        <v>0</v>
      </c>
      <c r="G51" s="168"/>
      <c r="H51" s="179"/>
      <c r="I51" s="187"/>
      <c r="J51" s="187"/>
      <c r="K51" s="192"/>
      <c r="L51" s="200"/>
      <c r="M51" s="207"/>
      <c r="N51" s="207"/>
      <c r="O51" s="219"/>
      <c r="P51" s="226" t="s">
        <v>107</v>
      </c>
      <c r="Q51" s="235"/>
      <c r="R51" s="243"/>
      <c r="S51" s="257" t="str">
        <f>IF(S49="","",VLOOKUP(S49,'参考様式１ シフト記号表（勤務時間帯）'!$C$6:$S$35,17,FALSE))</f>
        <v/>
      </c>
      <c r="T51" s="269" t="str">
        <f>IF(T49="","",VLOOKUP(T49,'参考様式１ シフト記号表（勤務時間帯）'!$C$6:$S$35,17,FALSE))</f>
        <v/>
      </c>
      <c r="U51" s="269" t="str">
        <f>IF(U49="","",VLOOKUP(U49,'参考様式１ シフト記号表（勤務時間帯）'!$C$6:$S$35,17,FALSE))</f>
        <v/>
      </c>
      <c r="V51" s="269" t="str">
        <f>IF(V49="","",VLOOKUP(V49,'参考様式１ シフト記号表（勤務時間帯）'!$C$6:$S$35,17,FALSE))</f>
        <v/>
      </c>
      <c r="W51" s="269" t="str">
        <f>IF(W49="","",VLOOKUP(W49,'参考様式１ シフト記号表（勤務時間帯）'!$C$6:$S$35,17,FALSE))</f>
        <v/>
      </c>
      <c r="X51" s="269" t="str">
        <f>IF(X49="","",VLOOKUP(X49,'参考様式１ シフト記号表（勤務時間帯）'!$C$6:$S$35,17,FALSE))</f>
        <v/>
      </c>
      <c r="Y51" s="281" t="str">
        <f>IF(Y49="","",VLOOKUP(Y49,'参考様式１ シフト記号表（勤務時間帯）'!$C$6:$S$35,17,FALSE))</f>
        <v/>
      </c>
      <c r="Z51" s="257" t="str">
        <f>IF(Z49="","",VLOOKUP(Z49,'参考様式１ シフト記号表（勤務時間帯）'!$C$6:$S$35,17,FALSE))</f>
        <v/>
      </c>
      <c r="AA51" s="269" t="str">
        <f>IF(AA49="","",VLOOKUP(AA49,'参考様式１ シフト記号表（勤務時間帯）'!$C$6:$S$35,17,FALSE))</f>
        <v/>
      </c>
      <c r="AB51" s="269" t="str">
        <f>IF(AB49="","",VLOOKUP(AB49,'参考様式１ シフト記号表（勤務時間帯）'!$C$6:$S$35,17,FALSE))</f>
        <v/>
      </c>
      <c r="AC51" s="269" t="str">
        <f>IF(AC49="","",VLOOKUP(AC49,'参考様式１ シフト記号表（勤務時間帯）'!$C$6:$S$35,17,FALSE))</f>
        <v/>
      </c>
      <c r="AD51" s="269" t="str">
        <f>IF(AD49="","",VLOOKUP(AD49,'参考様式１ シフト記号表（勤務時間帯）'!$C$6:$S$35,17,FALSE))</f>
        <v/>
      </c>
      <c r="AE51" s="269" t="str">
        <f>IF(AE49="","",VLOOKUP(AE49,'参考様式１ シフト記号表（勤務時間帯）'!$C$6:$S$35,17,FALSE))</f>
        <v/>
      </c>
      <c r="AF51" s="281" t="str">
        <f>IF(AF49="","",VLOOKUP(AF49,'参考様式１ シフト記号表（勤務時間帯）'!$C$6:$S$35,17,FALSE))</f>
        <v/>
      </c>
      <c r="AG51" s="257" t="str">
        <f>IF(AG49="","",VLOOKUP(AG49,'参考様式１ シフト記号表（勤務時間帯）'!$C$6:$S$35,17,FALSE))</f>
        <v/>
      </c>
      <c r="AH51" s="269" t="str">
        <f>IF(AH49="","",VLOOKUP(AH49,'参考様式１ シフト記号表（勤務時間帯）'!$C$6:$S$35,17,FALSE))</f>
        <v/>
      </c>
      <c r="AI51" s="269" t="str">
        <f>IF(AI49="","",VLOOKUP(AI49,'参考様式１ シフト記号表（勤務時間帯）'!$C$6:$S$35,17,FALSE))</f>
        <v/>
      </c>
      <c r="AJ51" s="269" t="str">
        <f>IF(AJ49="","",VLOOKUP(AJ49,'参考様式１ シフト記号表（勤務時間帯）'!$C$6:$S$35,17,FALSE))</f>
        <v/>
      </c>
      <c r="AK51" s="269" t="str">
        <f>IF(AK49="","",VLOOKUP(AK49,'参考様式１ シフト記号表（勤務時間帯）'!$C$6:$S$35,17,FALSE))</f>
        <v/>
      </c>
      <c r="AL51" s="269" t="str">
        <f>IF(AL49="","",VLOOKUP(AL49,'参考様式１ シフト記号表（勤務時間帯）'!$C$6:$S$35,17,FALSE))</f>
        <v/>
      </c>
      <c r="AM51" s="281" t="str">
        <f>IF(AM49="","",VLOOKUP(AM49,'参考様式１ シフト記号表（勤務時間帯）'!$C$6:$S$35,17,FALSE))</f>
        <v/>
      </c>
      <c r="AN51" s="257" t="str">
        <f>IF(AN49="","",VLOOKUP(AN49,'参考様式１ シフト記号表（勤務時間帯）'!$C$6:$S$35,17,FALSE))</f>
        <v/>
      </c>
      <c r="AO51" s="269" t="str">
        <f>IF(AO49="","",VLOOKUP(AO49,'参考様式１ シフト記号表（勤務時間帯）'!$C$6:$S$35,17,FALSE))</f>
        <v/>
      </c>
      <c r="AP51" s="269" t="str">
        <f>IF(AP49="","",VLOOKUP(AP49,'参考様式１ シフト記号表（勤務時間帯）'!$C$6:$S$35,17,FALSE))</f>
        <v/>
      </c>
      <c r="AQ51" s="269" t="str">
        <f>IF(AQ49="","",VLOOKUP(AQ49,'参考様式１ シフト記号表（勤務時間帯）'!$C$6:$S$35,17,FALSE))</f>
        <v/>
      </c>
      <c r="AR51" s="269" t="str">
        <f>IF(AR49="","",VLOOKUP(AR49,'参考様式１ シフト記号表（勤務時間帯）'!$C$6:$S$35,17,FALSE))</f>
        <v/>
      </c>
      <c r="AS51" s="269" t="str">
        <f>IF(AS49="","",VLOOKUP(AS49,'参考様式１ シフト記号表（勤務時間帯）'!$C$6:$S$35,17,FALSE))</f>
        <v/>
      </c>
      <c r="AT51" s="281" t="str">
        <f>IF(AT49="","",VLOOKUP(AT49,'参考様式１ シフト記号表（勤務時間帯）'!$C$6:$S$35,17,FALSE))</f>
        <v/>
      </c>
      <c r="AU51" s="257" t="str">
        <f>IF(AU49="","",VLOOKUP(AU49,'参考様式１ シフト記号表（勤務時間帯）'!$C$6:$S$35,17,FALSE))</f>
        <v/>
      </c>
      <c r="AV51" s="269" t="str">
        <f>IF(AV49="","",VLOOKUP(AV49,'参考様式１ シフト記号表（勤務時間帯）'!$C$6:$S$35,17,FALSE))</f>
        <v/>
      </c>
      <c r="AW51" s="269" t="str">
        <f>IF(AW49="","",VLOOKUP(AW49,'参考様式１ シフト記号表（勤務時間帯）'!$C$6:$S$35,17,FALSE))</f>
        <v/>
      </c>
      <c r="AX51" s="328">
        <f>IF($BB$3="４週",SUM(S51:AT51),IF($BB$3="暦月",SUM(S51:AW51),""))</f>
        <v>0</v>
      </c>
      <c r="AY51" s="341"/>
      <c r="AZ51" s="353">
        <f>IF($BB$3="４週",AX51/4,IF($BB$3="暦月",'参考様式１（100名）'!AX51/('参考様式１（100名）'!$BB$8/7),""))</f>
        <v>0</v>
      </c>
      <c r="BA51" s="363"/>
      <c r="BB51" s="378"/>
      <c r="BC51" s="396"/>
      <c r="BD51" s="396"/>
      <c r="BE51" s="396"/>
      <c r="BF51" s="413"/>
    </row>
    <row r="52" spans="2:58" ht="20.25" customHeight="1">
      <c r="B52" s="101">
        <f>B49+1</f>
        <v>11</v>
      </c>
      <c r="C52" s="119"/>
      <c r="D52" s="137"/>
      <c r="E52" s="148"/>
      <c r="F52" s="156"/>
      <c r="G52" s="156"/>
      <c r="H52" s="180"/>
      <c r="I52" s="187"/>
      <c r="J52" s="187"/>
      <c r="K52" s="192"/>
      <c r="L52" s="199"/>
      <c r="M52" s="206"/>
      <c r="N52" s="206"/>
      <c r="O52" s="218"/>
      <c r="P52" s="227" t="s">
        <v>105</v>
      </c>
      <c r="Q52" s="236"/>
      <c r="R52" s="244"/>
      <c r="S52" s="431"/>
      <c r="T52" s="434"/>
      <c r="U52" s="434"/>
      <c r="V52" s="434"/>
      <c r="W52" s="434"/>
      <c r="X52" s="434"/>
      <c r="Y52" s="436"/>
      <c r="Z52" s="431"/>
      <c r="AA52" s="434"/>
      <c r="AB52" s="434"/>
      <c r="AC52" s="434"/>
      <c r="AD52" s="434"/>
      <c r="AE52" s="434"/>
      <c r="AF52" s="436"/>
      <c r="AG52" s="431"/>
      <c r="AH52" s="434"/>
      <c r="AI52" s="434"/>
      <c r="AJ52" s="434"/>
      <c r="AK52" s="434"/>
      <c r="AL52" s="434"/>
      <c r="AM52" s="436"/>
      <c r="AN52" s="431"/>
      <c r="AO52" s="434"/>
      <c r="AP52" s="434"/>
      <c r="AQ52" s="434"/>
      <c r="AR52" s="434"/>
      <c r="AS52" s="434"/>
      <c r="AT52" s="436"/>
      <c r="AU52" s="431"/>
      <c r="AV52" s="434"/>
      <c r="AW52" s="434"/>
      <c r="AX52" s="439"/>
      <c r="AY52" s="443"/>
      <c r="AZ52" s="446"/>
      <c r="BA52" s="449"/>
      <c r="BB52" s="379"/>
      <c r="BC52" s="397"/>
      <c r="BD52" s="397"/>
      <c r="BE52" s="397"/>
      <c r="BF52" s="414"/>
    </row>
    <row r="53" spans="2:58" ht="20.25" customHeight="1">
      <c r="B53" s="101"/>
      <c r="C53" s="120"/>
      <c r="D53" s="138"/>
      <c r="E53" s="149"/>
      <c r="F53" s="154"/>
      <c r="G53" s="167"/>
      <c r="H53" s="179"/>
      <c r="I53" s="187"/>
      <c r="J53" s="187"/>
      <c r="K53" s="192"/>
      <c r="L53" s="198"/>
      <c r="M53" s="205"/>
      <c r="N53" s="205"/>
      <c r="O53" s="217"/>
      <c r="P53" s="225" t="s">
        <v>40</v>
      </c>
      <c r="Q53" s="234"/>
      <c r="R53" s="242"/>
      <c r="S53" s="256" t="str">
        <f>IF(S52="","",VLOOKUP(S52,'参考様式１ シフト記号表（勤務時間帯）'!$C$6:$K$35,9,FALSE))</f>
        <v/>
      </c>
      <c r="T53" s="268" t="str">
        <f>IF(T52="","",VLOOKUP(T52,'参考様式１ シフト記号表（勤務時間帯）'!$C$6:$K$35,9,FALSE))</f>
        <v/>
      </c>
      <c r="U53" s="268" t="str">
        <f>IF(U52="","",VLOOKUP(U52,'参考様式１ シフト記号表（勤務時間帯）'!$C$6:$K$35,9,FALSE))</f>
        <v/>
      </c>
      <c r="V53" s="268" t="str">
        <f>IF(V52="","",VLOOKUP(V52,'参考様式１ シフト記号表（勤務時間帯）'!$C$6:$K$35,9,FALSE))</f>
        <v/>
      </c>
      <c r="W53" s="268" t="str">
        <f>IF(W52="","",VLOOKUP(W52,'参考様式１ シフト記号表（勤務時間帯）'!$C$6:$K$35,9,FALSE))</f>
        <v/>
      </c>
      <c r="X53" s="268" t="str">
        <f>IF(X52="","",VLOOKUP(X52,'参考様式１ シフト記号表（勤務時間帯）'!$C$6:$K$35,9,FALSE))</f>
        <v/>
      </c>
      <c r="Y53" s="280" t="str">
        <f>IF(Y52="","",VLOOKUP(Y52,'参考様式１ シフト記号表（勤務時間帯）'!$C$6:$K$35,9,FALSE))</f>
        <v/>
      </c>
      <c r="Z53" s="256" t="str">
        <f>IF(Z52="","",VLOOKUP(Z52,'参考様式１ シフト記号表（勤務時間帯）'!$C$6:$K$35,9,FALSE))</f>
        <v/>
      </c>
      <c r="AA53" s="268" t="str">
        <f>IF(AA52="","",VLOOKUP(AA52,'参考様式１ シフト記号表（勤務時間帯）'!$C$6:$K$35,9,FALSE))</f>
        <v/>
      </c>
      <c r="AB53" s="268" t="str">
        <f>IF(AB52="","",VLOOKUP(AB52,'参考様式１ シフト記号表（勤務時間帯）'!$C$6:$K$35,9,FALSE))</f>
        <v/>
      </c>
      <c r="AC53" s="268" t="str">
        <f>IF(AC52="","",VLOOKUP(AC52,'参考様式１ シフト記号表（勤務時間帯）'!$C$6:$K$35,9,FALSE))</f>
        <v/>
      </c>
      <c r="AD53" s="268" t="str">
        <f>IF(AD52="","",VLOOKUP(AD52,'参考様式１ シフト記号表（勤務時間帯）'!$C$6:$K$35,9,FALSE))</f>
        <v/>
      </c>
      <c r="AE53" s="268" t="str">
        <f>IF(AE52="","",VLOOKUP(AE52,'参考様式１ シフト記号表（勤務時間帯）'!$C$6:$K$35,9,FALSE))</f>
        <v/>
      </c>
      <c r="AF53" s="280" t="str">
        <f>IF(AF52="","",VLOOKUP(AF52,'参考様式１ シフト記号表（勤務時間帯）'!$C$6:$K$35,9,FALSE))</f>
        <v/>
      </c>
      <c r="AG53" s="256" t="str">
        <f>IF(AG52="","",VLOOKUP(AG52,'参考様式１ シフト記号表（勤務時間帯）'!$C$6:$K$35,9,FALSE))</f>
        <v/>
      </c>
      <c r="AH53" s="268" t="str">
        <f>IF(AH52="","",VLOOKUP(AH52,'参考様式１ シフト記号表（勤務時間帯）'!$C$6:$K$35,9,FALSE))</f>
        <v/>
      </c>
      <c r="AI53" s="268" t="str">
        <f>IF(AI52="","",VLOOKUP(AI52,'参考様式１ シフト記号表（勤務時間帯）'!$C$6:$K$35,9,FALSE))</f>
        <v/>
      </c>
      <c r="AJ53" s="268" t="str">
        <f>IF(AJ52="","",VLOOKUP(AJ52,'参考様式１ シフト記号表（勤務時間帯）'!$C$6:$K$35,9,FALSE))</f>
        <v/>
      </c>
      <c r="AK53" s="268" t="str">
        <f>IF(AK52="","",VLOOKUP(AK52,'参考様式１ シフト記号表（勤務時間帯）'!$C$6:$K$35,9,FALSE))</f>
        <v/>
      </c>
      <c r="AL53" s="268" t="str">
        <f>IF(AL52="","",VLOOKUP(AL52,'参考様式１ シフト記号表（勤務時間帯）'!$C$6:$K$35,9,FALSE))</f>
        <v/>
      </c>
      <c r="AM53" s="280" t="str">
        <f>IF(AM52="","",VLOOKUP(AM52,'参考様式１ シフト記号表（勤務時間帯）'!$C$6:$K$35,9,FALSE))</f>
        <v/>
      </c>
      <c r="AN53" s="256" t="str">
        <f>IF(AN52="","",VLOOKUP(AN52,'参考様式１ シフト記号表（勤務時間帯）'!$C$6:$K$35,9,FALSE))</f>
        <v/>
      </c>
      <c r="AO53" s="268" t="str">
        <f>IF(AO52="","",VLOOKUP(AO52,'参考様式１ シフト記号表（勤務時間帯）'!$C$6:$K$35,9,FALSE))</f>
        <v/>
      </c>
      <c r="AP53" s="268" t="str">
        <f>IF(AP52="","",VLOOKUP(AP52,'参考様式１ シフト記号表（勤務時間帯）'!$C$6:$K$35,9,FALSE))</f>
        <v/>
      </c>
      <c r="AQ53" s="268" t="str">
        <f>IF(AQ52="","",VLOOKUP(AQ52,'参考様式１ シフト記号表（勤務時間帯）'!$C$6:$K$35,9,FALSE))</f>
        <v/>
      </c>
      <c r="AR53" s="268" t="str">
        <f>IF(AR52="","",VLOOKUP(AR52,'参考様式１ シフト記号表（勤務時間帯）'!$C$6:$K$35,9,FALSE))</f>
        <v/>
      </c>
      <c r="AS53" s="268" t="str">
        <f>IF(AS52="","",VLOOKUP(AS52,'参考様式１ シフト記号表（勤務時間帯）'!$C$6:$K$35,9,FALSE))</f>
        <v/>
      </c>
      <c r="AT53" s="280" t="str">
        <f>IF(AT52="","",VLOOKUP(AT52,'参考様式１ シフト記号表（勤務時間帯）'!$C$6:$K$35,9,FALSE))</f>
        <v/>
      </c>
      <c r="AU53" s="256" t="str">
        <f>IF(AU52="","",VLOOKUP(AU52,'参考様式１ シフト記号表（勤務時間帯）'!$C$6:$K$35,9,FALSE))</f>
        <v/>
      </c>
      <c r="AV53" s="268" t="str">
        <f>IF(AV52="","",VLOOKUP(AV52,'参考様式１ シフト記号表（勤務時間帯）'!$C$6:$K$35,9,FALSE))</f>
        <v/>
      </c>
      <c r="AW53" s="268" t="str">
        <f>IF(AW52="","",VLOOKUP(AW52,'参考様式１ シフト記号表（勤務時間帯）'!$C$6:$K$35,9,FALSE))</f>
        <v/>
      </c>
      <c r="AX53" s="327">
        <f>IF($BB$3="４週",SUM(S53:AT53),IF($BB$3="暦月",SUM(S53:AW53),""))</f>
        <v>0</v>
      </c>
      <c r="AY53" s="340"/>
      <c r="AZ53" s="352">
        <f>IF($BB$3="４週",AX53/4,IF($BB$3="暦月",'参考様式１（100名）'!AX53/('参考様式１（100名）'!$BB$8/7),""))</f>
        <v>0</v>
      </c>
      <c r="BA53" s="362"/>
      <c r="BB53" s="377"/>
      <c r="BC53" s="395"/>
      <c r="BD53" s="395"/>
      <c r="BE53" s="395"/>
      <c r="BF53" s="412"/>
    </row>
    <row r="54" spans="2:58" ht="20.25" customHeight="1">
      <c r="B54" s="101"/>
      <c r="C54" s="121"/>
      <c r="D54" s="139"/>
      <c r="E54" s="150"/>
      <c r="F54" s="154">
        <f>C52</f>
        <v>0</v>
      </c>
      <c r="G54" s="168"/>
      <c r="H54" s="179"/>
      <c r="I54" s="187"/>
      <c r="J54" s="187"/>
      <c r="K54" s="192"/>
      <c r="L54" s="200"/>
      <c r="M54" s="207"/>
      <c r="N54" s="207"/>
      <c r="O54" s="219"/>
      <c r="P54" s="226" t="s">
        <v>107</v>
      </c>
      <c r="Q54" s="235"/>
      <c r="R54" s="243"/>
      <c r="S54" s="257" t="str">
        <f>IF(S52="","",VLOOKUP(S52,'参考様式１ シフト記号表（勤務時間帯）'!$C$6:$S$35,17,FALSE))</f>
        <v/>
      </c>
      <c r="T54" s="269" t="str">
        <f>IF(T52="","",VLOOKUP(T52,'参考様式１ シフト記号表（勤務時間帯）'!$C$6:$S$35,17,FALSE))</f>
        <v/>
      </c>
      <c r="U54" s="269" t="str">
        <f>IF(U52="","",VLOOKUP(U52,'参考様式１ シフト記号表（勤務時間帯）'!$C$6:$S$35,17,FALSE))</f>
        <v/>
      </c>
      <c r="V54" s="269" t="str">
        <f>IF(V52="","",VLOOKUP(V52,'参考様式１ シフト記号表（勤務時間帯）'!$C$6:$S$35,17,FALSE))</f>
        <v/>
      </c>
      <c r="W54" s="269" t="str">
        <f>IF(W52="","",VLOOKUP(W52,'参考様式１ シフト記号表（勤務時間帯）'!$C$6:$S$35,17,FALSE))</f>
        <v/>
      </c>
      <c r="X54" s="269" t="str">
        <f>IF(X52="","",VLOOKUP(X52,'参考様式１ シフト記号表（勤務時間帯）'!$C$6:$S$35,17,FALSE))</f>
        <v/>
      </c>
      <c r="Y54" s="281" t="str">
        <f>IF(Y52="","",VLOOKUP(Y52,'参考様式１ シフト記号表（勤務時間帯）'!$C$6:$S$35,17,FALSE))</f>
        <v/>
      </c>
      <c r="Z54" s="257" t="str">
        <f>IF(Z52="","",VLOOKUP(Z52,'参考様式１ シフト記号表（勤務時間帯）'!$C$6:$S$35,17,FALSE))</f>
        <v/>
      </c>
      <c r="AA54" s="269" t="str">
        <f>IF(AA52="","",VLOOKUP(AA52,'参考様式１ シフト記号表（勤務時間帯）'!$C$6:$S$35,17,FALSE))</f>
        <v/>
      </c>
      <c r="AB54" s="269" t="str">
        <f>IF(AB52="","",VLOOKUP(AB52,'参考様式１ シフト記号表（勤務時間帯）'!$C$6:$S$35,17,FALSE))</f>
        <v/>
      </c>
      <c r="AC54" s="269" t="str">
        <f>IF(AC52="","",VLOOKUP(AC52,'参考様式１ シフト記号表（勤務時間帯）'!$C$6:$S$35,17,FALSE))</f>
        <v/>
      </c>
      <c r="AD54" s="269" t="str">
        <f>IF(AD52="","",VLOOKUP(AD52,'参考様式１ シフト記号表（勤務時間帯）'!$C$6:$S$35,17,FALSE))</f>
        <v/>
      </c>
      <c r="AE54" s="269" t="str">
        <f>IF(AE52="","",VLOOKUP(AE52,'参考様式１ シフト記号表（勤務時間帯）'!$C$6:$S$35,17,FALSE))</f>
        <v/>
      </c>
      <c r="AF54" s="281" t="str">
        <f>IF(AF52="","",VLOOKUP(AF52,'参考様式１ シフト記号表（勤務時間帯）'!$C$6:$S$35,17,FALSE))</f>
        <v/>
      </c>
      <c r="AG54" s="257" t="str">
        <f>IF(AG52="","",VLOOKUP(AG52,'参考様式１ シフト記号表（勤務時間帯）'!$C$6:$S$35,17,FALSE))</f>
        <v/>
      </c>
      <c r="AH54" s="269" t="str">
        <f>IF(AH52="","",VLOOKUP(AH52,'参考様式１ シフト記号表（勤務時間帯）'!$C$6:$S$35,17,FALSE))</f>
        <v/>
      </c>
      <c r="AI54" s="269" t="str">
        <f>IF(AI52="","",VLOOKUP(AI52,'参考様式１ シフト記号表（勤務時間帯）'!$C$6:$S$35,17,FALSE))</f>
        <v/>
      </c>
      <c r="AJ54" s="269" t="str">
        <f>IF(AJ52="","",VLOOKUP(AJ52,'参考様式１ シフト記号表（勤務時間帯）'!$C$6:$S$35,17,FALSE))</f>
        <v/>
      </c>
      <c r="AK54" s="269" t="str">
        <f>IF(AK52="","",VLOOKUP(AK52,'参考様式１ シフト記号表（勤務時間帯）'!$C$6:$S$35,17,FALSE))</f>
        <v/>
      </c>
      <c r="AL54" s="269" t="str">
        <f>IF(AL52="","",VLOOKUP(AL52,'参考様式１ シフト記号表（勤務時間帯）'!$C$6:$S$35,17,FALSE))</f>
        <v/>
      </c>
      <c r="AM54" s="281" t="str">
        <f>IF(AM52="","",VLOOKUP(AM52,'参考様式１ シフト記号表（勤務時間帯）'!$C$6:$S$35,17,FALSE))</f>
        <v/>
      </c>
      <c r="AN54" s="257" t="str">
        <f>IF(AN52="","",VLOOKUP(AN52,'参考様式１ シフト記号表（勤務時間帯）'!$C$6:$S$35,17,FALSE))</f>
        <v/>
      </c>
      <c r="AO54" s="269" t="str">
        <f>IF(AO52="","",VLOOKUP(AO52,'参考様式１ シフト記号表（勤務時間帯）'!$C$6:$S$35,17,FALSE))</f>
        <v/>
      </c>
      <c r="AP54" s="269" t="str">
        <f>IF(AP52="","",VLOOKUP(AP52,'参考様式１ シフト記号表（勤務時間帯）'!$C$6:$S$35,17,FALSE))</f>
        <v/>
      </c>
      <c r="AQ54" s="269" t="str">
        <f>IF(AQ52="","",VLOOKUP(AQ52,'参考様式１ シフト記号表（勤務時間帯）'!$C$6:$S$35,17,FALSE))</f>
        <v/>
      </c>
      <c r="AR54" s="269" t="str">
        <f>IF(AR52="","",VLOOKUP(AR52,'参考様式１ シフト記号表（勤務時間帯）'!$C$6:$S$35,17,FALSE))</f>
        <v/>
      </c>
      <c r="AS54" s="269" t="str">
        <f>IF(AS52="","",VLOOKUP(AS52,'参考様式１ シフト記号表（勤務時間帯）'!$C$6:$S$35,17,FALSE))</f>
        <v/>
      </c>
      <c r="AT54" s="281" t="str">
        <f>IF(AT52="","",VLOOKUP(AT52,'参考様式１ シフト記号表（勤務時間帯）'!$C$6:$S$35,17,FALSE))</f>
        <v/>
      </c>
      <c r="AU54" s="257" t="str">
        <f>IF(AU52="","",VLOOKUP(AU52,'参考様式１ シフト記号表（勤務時間帯）'!$C$6:$S$35,17,FALSE))</f>
        <v/>
      </c>
      <c r="AV54" s="269" t="str">
        <f>IF(AV52="","",VLOOKUP(AV52,'参考様式１ シフト記号表（勤務時間帯）'!$C$6:$S$35,17,FALSE))</f>
        <v/>
      </c>
      <c r="AW54" s="269" t="str">
        <f>IF(AW52="","",VLOOKUP(AW52,'参考様式１ シフト記号表（勤務時間帯）'!$C$6:$S$35,17,FALSE))</f>
        <v/>
      </c>
      <c r="AX54" s="328">
        <f>IF($BB$3="４週",SUM(S54:AT54),IF($BB$3="暦月",SUM(S54:AW54),""))</f>
        <v>0</v>
      </c>
      <c r="AY54" s="341"/>
      <c r="AZ54" s="353">
        <f>IF($BB$3="４週",AX54/4,IF($BB$3="暦月",'参考様式１（100名）'!AX54/('参考様式１（100名）'!$BB$8/7),""))</f>
        <v>0</v>
      </c>
      <c r="BA54" s="363"/>
      <c r="BB54" s="378"/>
      <c r="BC54" s="396"/>
      <c r="BD54" s="396"/>
      <c r="BE54" s="396"/>
      <c r="BF54" s="413"/>
    </row>
    <row r="55" spans="2:58" ht="20.25" customHeight="1">
      <c r="B55" s="101">
        <f>B52+1</f>
        <v>12</v>
      </c>
      <c r="C55" s="119"/>
      <c r="D55" s="137"/>
      <c r="E55" s="148"/>
      <c r="F55" s="156"/>
      <c r="G55" s="156"/>
      <c r="H55" s="180"/>
      <c r="I55" s="187"/>
      <c r="J55" s="187"/>
      <c r="K55" s="192"/>
      <c r="L55" s="199"/>
      <c r="M55" s="206"/>
      <c r="N55" s="206"/>
      <c r="O55" s="218"/>
      <c r="P55" s="227" t="s">
        <v>105</v>
      </c>
      <c r="Q55" s="236"/>
      <c r="R55" s="244"/>
      <c r="S55" s="431"/>
      <c r="T55" s="434"/>
      <c r="U55" s="434"/>
      <c r="V55" s="434"/>
      <c r="W55" s="434"/>
      <c r="X55" s="434"/>
      <c r="Y55" s="436"/>
      <c r="Z55" s="431"/>
      <c r="AA55" s="434"/>
      <c r="AB55" s="434"/>
      <c r="AC55" s="434"/>
      <c r="AD55" s="434"/>
      <c r="AE55" s="434"/>
      <c r="AF55" s="436"/>
      <c r="AG55" s="431"/>
      <c r="AH55" s="434"/>
      <c r="AI55" s="434"/>
      <c r="AJ55" s="434"/>
      <c r="AK55" s="434"/>
      <c r="AL55" s="434"/>
      <c r="AM55" s="436"/>
      <c r="AN55" s="431"/>
      <c r="AO55" s="434"/>
      <c r="AP55" s="434"/>
      <c r="AQ55" s="434"/>
      <c r="AR55" s="434"/>
      <c r="AS55" s="434"/>
      <c r="AT55" s="436"/>
      <c r="AU55" s="431"/>
      <c r="AV55" s="434"/>
      <c r="AW55" s="434"/>
      <c r="AX55" s="439"/>
      <c r="AY55" s="443"/>
      <c r="AZ55" s="446"/>
      <c r="BA55" s="449"/>
      <c r="BB55" s="380"/>
      <c r="BC55" s="206"/>
      <c r="BD55" s="206"/>
      <c r="BE55" s="206"/>
      <c r="BF55" s="218"/>
    </row>
    <row r="56" spans="2:58" ht="20.25" customHeight="1">
      <c r="B56" s="101"/>
      <c r="C56" s="120"/>
      <c r="D56" s="138"/>
      <c r="E56" s="149"/>
      <c r="F56" s="154"/>
      <c r="G56" s="167"/>
      <c r="H56" s="179"/>
      <c r="I56" s="187"/>
      <c r="J56" s="187"/>
      <c r="K56" s="192"/>
      <c r="L56" s="198"/>
      <c r="M56" s="205"/>
      <c r="N56" s="205"/>
      <c r="O56" s="217"/>
      <c r="P56" s="225" t="s">
        <v>40</v>
      </c>
      <c r="Q56" s="234"/>
      <c r="R56" s="242"/>
      <c r="S56" s="256" t="str">
        <f>IF(S55="","",VLOOKUP(S55,'参考様式１ シフト記号表（勤務時間帯）'!$C$6:$K$35,9,FALSE))</f>
        <v/>
      </c>
      <c r="T56" s="268" t="str">
        <f>IF(T55="","",VLOOKUP(T55,'参考様式１ シフト記号表（勤務時間帯）'!$C$6:$K$35,9,FALSE))</f>
        <v/>
      </c>
      <c r="U56" s="268" t="str">
        <f>IF(U55="","",VLOOKUP(U55,'参考様式１ シフト記号表（勤務時間帯）'!$C$6:$K$35,9,FALSE))</f>
        <v/>
      </c>
      <c r="V56" s="268" t="str">
        <f>IF(V55="","",VLOOKUP(V55,'参考様式１ シフト記号表（勤務時間帯）'!$C$6:$K$35,9,FALSE))</f>
        <v/>
      </c>
      <c r="W56" s="268" t="str">
        <f>IF(W55="","",VLOOKUP(W55,'参考様式１ シフト記号表（勤務時間帯）'!$C$6:$K$35,9,FALSE))</f>
        <v/>
      </c>
      <c r="X56" s="268" t="str">
        <f>IF(X55="","",VLOOKUP(X55,'参考様式１ シフト記号表（勤務時間帯）'!$C$6:$K$35,9,FALSE))</f>
        <v/>
      </c>
      <c r="Y56" s="280" t="str">
        <f>IF(Y55="","",VLOOKUP(Y55,'参考様式１ シフト記号表（勤務時間帯）'!$C$6:$K$35,9,FALSE))</f>
        <v/>
      </c>
      <c r="Z56" s="256" t="str">
        <f>IF(Z55="","",VLOOKUP(Z55,'参考様式１ シフト記号表（勤務時間帯）'!$C$6:$K$35,9,FALSE))</f>
        <v/>
      </c>
      <c r="AA56" s="268" t="str">
        <f>IF(AA55="","",VLOOKUP(AA55,'参考様式１ シフト記号表（勤務時間帯）'!$C$6:$K$35,9,FALSE))</f>
        <v/>
      </c>
      <c r="AB56" s="268" t="str">
        <f>IF(AB55="","",VLOOKUP(AB55,'参考様式１ シフト記号表（勤務時間帯）'!$C$6:$K$35,9,FALSE))</f>
        <v/>
      </c>
      <c r="AC56" s="268" t="str">
        <f>IF(AC55="","",VLOOKUP(AC55,'参考様式１ シフト記号表（勤務時間帯）'!$C$6:$K$35,9,FALSE))</f>
        <v/>
      </c>
      <c r="AD56" s="268" t="str">
        <f>IF(AD55="","",VLOOKUP(AD55,'参考様式１ シフト記号表（勤務時間帯）'!$C$6:$K$35,9,FALSE))</f>
        <v/>
      </c>
      <c r="AE56" s="268" t="str">
        <f>IF(AE55="","",VLOOKUP(AE55,'参考様式１ シフト記号表（勤務時間帯）'!$C$6:$K$35,9,FALSE))</f>
        <v/>
      </c>
      <c r="AF56" s="280" t="str">
        <f>IF(AF55="","",VLOOKUP(AF55,'参考様式１ シフト記号表（勤務時間帯）'!$C$6:$K$35,9,FALSE))</f>
        <v/>
      </c>
      <c r="AG56" s="256" t="str">
        <f>IF(AG55="","",VLOOKUP(AG55,'参考様式１ シフト記号表（勤務時間帯）'!$C$6:$K$35,9,FALSE))</f>
        <v/>
      </c>
      <c r="AH56" s="268" t="str">
        <f>IF(AH55="","",VLOOKUP(AH55,'参考様式１ シフト記号表（勤務時間帯）'!$C$6:$K$35,9,FALSE))</f>
        <v/>
      </c>
      <c r="AI56" s="268" t="str">
        <f>IF(AI55="","",VLOOKUP(AI55,'参考様式１ シフト記号表（勤務時間帯）'!$C$6:$K$35,9,FALSE))</f>
        <v/>
      </c>
      <c r="AJ56" s="268" t="str">
        <f>IF(AJ55="","",VLOOKUP(AJ55,'参考様式１ シフト記号表（勤務時間帯）'!$C$6:$K$35,9,FALSE))</f>
        <v/>
      </c>
      <c r="AK56" s="268" t="str">
        <f>IF(AK55="","",VLOOKUP(AK55,'参考様式１ シフト記号表（勤務時間帯）'!$C$6:$K$35,9,FALSE))</f>
        <v/>
      </c>
      <c r="AL56" s="268" t="str">
        <f>IF(AL55="","",VLOOKUP(AL55,'参考様式１ シフト記号表（勤務時間帯）'!$C$6:$K$35,9,FALSE))</f>
        <v/>
      </c>
      <c r="AM56" s="280" t="str">
        <f>IF(AM55="","",VLOOKUP(AM55,'参考様式１ シフト記号表（勤務時間帯）'!$C$6:$K$35,9,FALSE))</f>
        <v/>
      </c>
      <c r="AN56" s="256" t="str">
        <f>IF(AN55="","",VLOOKUP(AN55,'参考様式１ シフト記号表（勤務時間帯）'!$C$6:$K$35,9,FALSE))</f>
        <v/>
      </c>
      <c r="AO56" s="268" t="str">
        <f>IF(AO55="","",VLOOKUP(AO55,'参考様式１ シフト記号表（勤務時間帯）'!$C$6:$K$35,9,FALSE))</f>
        <v/>
      </c>
      <c r="AP56" s="268" t="str">
        <f>IF(AP55="","",VLOOKUP(AP55,'参考様式１ シフト記号表（勤務時間帯）'!$C$6:$K$35,9,FALSE))</f>
        <v/>
      </c>
      <c r="AQ56" s="268" t="str">
        <f>IF(AQ55="","",VLOOKUP(AQ55,'参考様式１ シフト記号表（勤務時間帯）'!$C$6:$K$35,9,FALSE))</f>
        <v/>
      </c>
      <c r="AR56" s="268" t="str">
        <f>IF(AR55="","",VLOOKUP(AR55,'参考様式１ シフト記号表（勤務時間帯）'!$C$6:$K$35,9,FALSE))</f>
        <v/>
      </c>
      <c r="AS56" s="268" t="str">
        <f>IF(AS55="","",VLOOKUP(AS55,'参考様式１ シフト記号表（勤務時間帯）'!$C$6:$K$35,9,FALSE))</f>
        <v/>
      </c>
      <c r="AT56" s="280" t="str">
        <f>IF(AT55="","",VLOOKUP(AT55,'参考様式１ シフト記号表（勤務時間帯）'!$C$6:$K$35,9,FALSE))</f>
        <v/>
      </c>
      <c r="AU56" s="256" t="str">
        <f>IF(AU55="","",VLOOKUP(AU55,'参考様式１ シフト記号表（勤務時間帯）'!$C$6:$K$35,9,FALSE))</f>
        <v/>
      </c>
      <c r="AV56" s="268" t="str">
        <f>IF(AV55="","",VLOOKUP(AV55,'参考様式１ シフト記号表（勤務時間帯）'!$C$6:$K$35,9,FALSE))</f>
        <v/>
      </c>
      <c r="AW56" s="268" t="str">
        <f>IF(AW55="","",VLOOKUP(AW55,'参考様式１ シフト記号表（勤務時間帯）'!$C$6:$K$35,9,FALSE))</f>
        <v/>
      </c>
      <c r="AX56" s="327">
        <f>IF($BB$3="４週",SUM(S56:AT56),IF($BB$3="暦月",SUM(S56:AW56),""))</f>
        <v>0</v>
      </c>
      <c r="AY56" s="340"/>
      <c r="AZ56" s="352">
        <f>IF($BB$3="４週",AX56/4,IF($BB$3="暦月",'参考様式１（100名）'!AX56/('参考様式１（100名）'!$BB$8/7),""))</f>
        <v>0</v>
      </c>
      <c r="BA56" s="362"/>
      <c r="BB56" s="381"/>
      <c r="BC56" s="205"/>
      <c r="BD56" s="205"/>
      <c r="BE56" s="205"/>
      <c r="BF56" s="217"/>
    </row>
    <row r="57" spans="2:58" ht="20.25" customHeight="1">
      <c r="B57" s="101"/>
      <c r="C57" s="121"/>
      <c r="D57" s="139"/>
      <c r="E57" s="150"/>
      <c r="F57" s="154">
        <f>C55</f>
        <v>0</v>
      </c>
      <c r="G57" s="168"/>
      <c r="H57" s="179"/>
      <c r="I57" s="187"/>
      <c r="J57" s="187"/>
      <c r="K57" s="192"/>
      <c r="L57" s="200"/>
      <c r="M57" s="207"/>
      <c r="N57" s="207"/>
      <c r="O57" s="219"/>
      <c r="P57" s="226" t="s">
        <v>107</v>
      </c>
      <c r="Q57" s="235"/>
      <c r="R57" s="243"/>
      <c r="S57" s="257" t="str">
        <f>IF(S55="","",VLOOKUP(S55,'参考様式１ シフト記号表（勤務時間帯）'!$C$6:$S$35,17,FALSE))</f>
        <v/>
      </c>
      <c r="T57" s="269" t="str">
        <f>IF(T55="","",VLOOKUP(T55,'参考様式１ シフト記号表（勤務時間帯）'!$C$6:$S$35,17,FALSE))</f>
        <v/>
      </c>
      <c r="U57" s="269" t="str">
        <f>IF(U55="","",VLOOKUP(U55,'参考様式１ シフト記号表（勤務時間帯）'!$C$6:$S$35,17,FALSE))</f>
        <v/>
      </c>
      <c r="V57" s="269" t="str">
        <f>IF(V55="","",VLOOKUP(V55,'参考様式１ シフト記号表（勤務時間帯）'!$C$6:$S$35,17,FALSE))</f>
        <v/>
      </c>
      <c r="W57" s="269" t="str">
        <f>IF(W55="","",VLOOKUP(W55,'参考様式１ シフト記号表（勤務時間帯）'!$C$6:$S$35,17,FALSE))</f>
        <v/>
      </c>
      <c r="X57" s="269" t="str">
        <f>IF(X55="","",VLOOKUP(X55,'参考様式１ シフト記号表（勤務時間帯）'!$C$6:$S$35,17,FALSE))</f>
        <v/>
      </c>
      <c r="Y57" s="281" t="str">
        <f>IF(Y55="","",VLOOKUP(Y55,'参考様式１ シフト記号表（勤務時間帯）'!$C$6:$S$35,17,FALSE))</f>
        <v/>
      </c>
      <c r="Z57" s="257" t="str">
        <f>IF(Z55="","",VLOOKUP(Z55,'参考様式１ シフト記号表（勤務時間帯）'!$C$6:$S$35,17,FALSE))</f>
        <v/>
      </c>
      <c r="AA57" s="269" t="str">
        <f>IF(AA55="","",VLOOKUP(AA55,'参考様式１ シフト記号表（勤務時間帯）'!$C$6:$S$35,17,FALSE))</f>
        <v/>
      </c>
      <c r="AB57" s="269" t="str">
        <f>IF(AB55="","",VLOOKUP(AB55,'参考様式１ シフト記号表（勤務時間帯）'!$C$6:$S$35,17,FALSE))</f>
        <v/>
      </c>
      <c r="AC57" s="269" t="str">
        <f>IF(AC55="","",VLOOKUP(AC55,'参考様式１ シフト記号表（勤務時間帯）'!$C$6:$S$35,17,FALSE))</f>
        <v/>
      </c>
      <c r="AD57" s="269" t="str">
        <f>IF(AD55="","",VLOOKUP(AD55,'参考様式１ シフト記号表（勤務時間帯）'!$C$6:$S$35,17,FALSE))</f>
        <v/>
      </c>
      <c r="AE57" s="269" t="str">
        <f>IF(AE55="","",VLOOKUP(AE55,'参考様式１ シフト記号表（勤務時間帯）'!$C$6:$S$35,17,FALSE))</f>
        <v/>
      </c>
      <c r="AF57" s="281" t="str">
        <f>IF(AF55="","",VLOOKUP(AF55,'参考様式１ シフト記号表（勤務時間帯）'!$C$6:$S$35,17,FALSE))</f>
        <v/>
      </c>
      <c r="AG57" s="257" t="str">
        <f>IF(AG55="","",VLOOKUP(AG55,'参考様式１ シフト記号表（勤務時間帯）'!$C$6:$S$35,17,FALSE))</f>
        <v/>
      </c>
      <c r="AH57" s="269" t="str">
        <f>IF(AH55="","",VLOOKUP(AH55,'参考様式１ シフト記号表（勤務時間帯）'!$C$6:$S$35,17,FALSE))</f>
        <v/>
      </c>
      <c r="AI57" s="269" t="str">
        <f>IF(AI55="","",VLOOKUP(AI55,'参考様式１ シフト記号表（勤務時間帯）'!$C$6:$S$35,17,FALSE))</f>
        <v/>
      </c>
      <c r="AJ57" s="269" t="str">
        <f>IF(AJ55="","",VLOOKUP(AJ55,'参考様式１ シフト記号表（勤務時間帯）'!$C$6:$S$35,17,FALSE))</f>
        <v/>
      </c>
      <c r="AK57" s="269" t="str">
        <f>IF(AK55="","",VLOOKUP(AK55,'参考様式１ シフト記号表（勤務時間帯）'!$C$6:$S$35,17,FALSE))</f>
        <v/>
      </c>
      <c r="AL57" s="269" t="str">
        <f>IF(AL55="","",VLOOKUP(AL55,'参考様式１ シフト記号表（勤務時間帯）'!$C$6:$S$35,17,FALSE))</f>
        <v/>
      </c>
      <c r="AM57" s="281" t="str">
        <f>IF(AM55="","",VLOOKUP(AM55,'参考様式１ シフト記号表（勤務時間帯）'!$C$6:$S$35,17,FALSE))</f>
        <v/>
      </c>
      <c r="AN57" s="257" t="str">
        <f>IF(AN55="","",VLOOKUP(AN55,'参考様式１ シフト記号表（勤務時間帯）'!$C$6:$S$35,17,FALSE))</f>
        <v/>
      </c>
      <c r="AO57" s="269" t="str">
        <f>IF(AO55="","",VLOOKUP(AO55,'参考様式１ シフト記号表（勤務時間帯）'!$C$6:$S$35,17,FALSE))</f>
        <v/>
      </c>
      <c r="AP57" s="269" t="str">
        <f>IF(AP55="","",VLOOKUP(AP55,'参考様式１ シフト記号表（勤務時間帯）'!$C$6:$S$35,17,FALSE))</f>
        <v/>
      </c>
      <c r="AQ57" s="269" t="str">
        <f>IF(AQ55="","",VLOOKUP(AQ55,'参考様式１ シフト記号表（勤務時間帯）'!$C$6:$S$35,17,FALSE))</f>
        <v/>
      </c>
      <c r="AR57" s="269" t="str">
        <f>IF(AR55="","",VLOOKUP(AR55,'参考様式１ シフト記号表（勤務時間帯）'!$C$6:$S$35,17,FALSE))</f>
        <v/>
      </c>
      <c r="AS57" s="269" t="str">
        <f>IF(AS55="","",VLOOKUP(AS55,'参考様式１ シフト記号表（勤務時間帯）'!$C$6:$S$35,17,FALSE))</f>
        <v/>
      </c>
      <c r="AT57" s="281" t="str">
        <f>IF(AT55="","",VLOOKUP(AT55,'参考様式１ シフト記号表（勤務時間帯）'!$C$6:$S$35,17,FALSE))</f>
        <v/>
      </c>
      <c r="AU57" s="257" t="str">
        <f>IF(AU55="","",VLOOKUP(AU55,'参考様式１ シフト記号表（勤務時間帯）'!$C$6:$S$35,17,FALSE))</f>
        <v/>
      </c>
      <c r="AV57" s="269" t="str">
        <f>IF(AV55="","",VLOOKUP(AV55,'参考様式１ シフト記号表（勤務時間帯）'!$C$6:$S$35,17,FALSE))</f>
        <v/>
      </c>
      <c r="AW57" s="269" t="str">
        <f>IF(AW55="","",VLOOKUP(AW55,'参考様式１ シフト記号表（勤務時間帯）'!$C$6:$S$35,17,FALSE))</f>
        <v/>
      </c>
      <c r="AX57" s="328">
        <f>IF($BB$3="４週",SUM(S57:AT57),IF($BB$3="暦月",SUM(S57:AW57),""))</f>
        <v>0</v>
      </c>
      <c r="AY57" s="341"/>
      <c r="AZ57" s="353">
        <f>IF($BB$3="４週",AX57/4,IF($BB$3="暦月",'参考様式１（100名）'!AX57/('参考様式１（100名）'!$BB$8/7),""))</f>
        <v>0</v>
      </c>
      <c r="BA57" s="363"/>
      <c r="BB57" s="382"/>
      <c r="BC57" s="207"/>
      <c r="BD57" s="207"/>
      <c r="BE57" s="207"/>
      <c r="BF57" s="219"/>
    </row>
    <row r="58" spans="2:58" ht="20.25" customHeight="1">
      <c r="B58" s="101">
        <f>B55+1</f>
        <v>13</v>
      </c>
      <c r="C58" s="119"/>
      <c r="D58" s="137"/>
      <c r="E58" s="148"/>
      <c r="F58" s="156"/>
      <c r="G58" s="156"/>
      <c r="H58" s="180"/>
      <c r="I58" s="187"/>
      <c r="J58" s="187"/>
      <c r="K58" s="192"/>
      <c r="L58" s="199"/>
      <c r="M58" s="206"/>
      <c r="N58" s="206"/>
      <c r="O58" s="218"/>
      <c r="P58" s="227" t="s">
        <v>105</v>
      </c>
      <c r="Q58" s="236"/>
      <c r="R58" s="244"/>
      <c r="S58" s="431"/>
      <c r="T58" s="434"/>
      <c r="U58" s="434"/>
      <c r="V58" s="434"/>
      <c r="W58" s="434"/>
      <c r="X58" s="434"/>
      <c r="Y58" s="436"/>
      <c r="Z58" s="431"/>
      <c r="AA58" s="434"/>
      <c r="AB58" s="434"/>
      <c r="AC58" s="434"/>
      <c r="AD58" s="434"/>
      <c r="AE58" s="434"/>
      <c r="AF58" s="436"/>
      <c r="AG58" s="431"/>
      <c r="AH58" s="434"/>
      <c r="AI58" s="434"/>
      <c r="AJ58" s="434"/>
      <c r="AK58" s="434"/>
      <c r="AL58" s="434"/>
      <c r="AM58" s="436"/>
      <c r="AN58" s="431"/>
      <c r="AO58" s="434"/>
      <c r="AP58" s="434"/>
      <c r="AQ58" s="434"/>
      <c r="AR58" s="434"/>
      <c r="AS58" s="434"/>
      <c r="AT58" s="436"/>
      <c r="AU58" s="431"/>
      <c r="AV58" s="434"/>
      <c r="AW58" s="434"/>
      <c r="AX58" s="439"/>
      <c r="AY58" s="443"/>
      <c r="AZ58" s="446"/>
      <c r="BA58" s="449"/>
      <c r="BB58" s="380"/>
      <c r="BC58" s="206"/>
      <c r="BD58" s="206"/>
      <c r="BE58" s="206"/>
      <c r="BF58" s="218"/>
    </row>
    <row r="59" spans="2:58" ht="20.25" customHeight="1">
      <c r="B59" s="101"/>
      <c r="C59" s="120"/>
      <c r="D59" s="138"/>
      <c r="E59" s="149"/>
      <c r="F59" s="154"/>
      <c r="G59" s="167"/>
      <c r="H59" s="179"/>
      <c r="I59" s="187"/>
      <c r="J59" s="187"/>
      <c r="K59" s="192"/>
      <c r="L59" s="198"/>
      <c r="M59" s="205"/>
      <c r="N59" s="205"/>
      <c r="O59" s="217"/>
      <c r="P59" s="225" t="s">
        <v>40</v>
      </c>
      <c r="Q59" s="234"/>
      <c r="R59" s="242"/>
      <c r="S59" s="256" t="str">
        <f>IF(S58="","",VLOOKUP(S58,'参考様式１ シフト記号表（勤務時間帯）'!$C$6:$K$35,9,FALSE))</f>
        <v/>
      </c>
      <c r="T59" s="268" t="str">
        <f>IF(T58="","",VLOOKUP(T58,'参考様式１ シフト記号表（勤務時間帯）'!$C$6:$K$35,9,FALSE))</f>
        <v/>
      </c>
      <c r="U59" s="268" t="str">
        <f>IF(U58="","",VLOOKUP(U58,'参考様式１ シフト記号表（勤務時間帯）'!$C$6:$K$35,9,FALSE))</f>
        <v/>
      </c>
      <c r="V59" s="268" t="str">
        <f>IF(V58="","",VLOOKUP(V58,'参考様式１ シフト記号表（勤務時間帯）'!$C$6:$K$35,9,FALSE))</f>
        <v/>
      </c>
      <c r="W59" s="268" t="str">
        <f>IF(W58="","",VLOOKUP(W58,'参考様式１ シフト記号表（勤務時間帯）'!$C$6:$K$35,9,FALSE))</f>
        <v/>
      </c>
      <c r="X59" s="268" t="str">
        <f>IF(X58="","",VLOOKUP(X58,'参考様式１ シフト記号表（勤務時間帯）'!$C$6:$K$35,9,FALSE))</f>
        <v/>
      </c>
      <c r="Y59" s="280" t="str">
        <f>IF(Y58="","",VLOOKUP(Y58,'参考様式１ シフト記号表（勤務時間帯）'!$C$6:$K$35,9,FALSE))</f>
        <v/>
      </c>
      <c r="Z59" s="256" t="str">
        <f>IF(Z58="","",VLOOKUP(Z58,'参考様式１ シフト記号表（勤務時間帯）'!$C$6:$K$35,9,FALSE))</f>
        <v/>
      </c>
      <c r="AA59" s="268" t="str">
        <f>IF(AA58="","",VLOOKUP(AA58,'参考様式１ シフト記号表（勤務時間帯）'!$C$6:$K$35,9,FALSE))</f>
        <v/>
      </c>
      <c r="AB59" s="268" t="str">
        <f>IF(AB58="","",VLOOKUP(AB58,'参考様式１ シフト記号表（勤務時間帯）'!$C$6:$K$35,9,FALSE))</f>
        <v/>
      </c>
      <c r="AC59" s="268" t="str">
        <f>IF(AC58="","",VLOOKUP(AC58,'参考様式１ シフト記号表（勤務時間帯）'!$C$6:$K$35,9,FALSE))</f>
        <v/>
      </c>
      <c r="AD59" s="268" t="str">
        <f>IF(AD58="","",VLOOKUP(AD58,'参考様式１ シフト記号表（勤務時間帯）'!$C$6:$K$35,9,FALSE))</f>
        <v/>
      </c>
      <c r="AE59" s="268" t="str">
        <f>IF(AE58="","",VLOOKUP(AE58,'参考様式１ シフト記号表（勤務時間帯）'!$C$6:$K$35,9,FALSE))</f>
        <v/>
      </c>
      <c r="AF59" s="280" t="str">
        <f>IF(AF58="","",VLOOKUP(AF58,'参考様式１ シフト記号表（勤務時間帯）'!$C$6:$K$35,9,FALSE))</f>
        <v/>
      </c>
      <c r="AG59" s="256" t="str">
        <f>IF(AG58="","",VLOOKUP(AG58,'参考様式１ シフト記号表（勤務時間帯）'!$C$6:$K$35,9,FALSE))</f>
        <v/>
      </c>
      <c r="AH59" s="268" t="str">
        <f>IF(AH58="","",VLOOKUP(AH58,'参考様式１ シフト記号表（勤務時間帯）'!$C$6:$K$35,9,FALSE))</f>
        <v/>
      </c>
      <c r="AI59" s="268" t="str">
        <f>IF(AI58="","",VLOOKUP(AI58,'参考様式１ シフト記号表（勤務時間帯）'!$C$6:$K$35,9,FALSE))</f>
        <v/>
      </c>
      <c r="AJ59" s="268" t="str">
        <f>IF(AJ58="","",VLOOKUP(AJ58,'参考様式１ シフト記号表（勤務時間帯）'!$C$6:$K$35,9,FALSE))</f>
        <v/>
      </c>
      <c r="AK59" s="268" t="str">
        <f>IF(AK58="","",VLOOKUP(AK58,'参考様式１ シフト記号表（勤務時間帯）'!$C$6:$K$35,9,FALSE))</f>
        <v/>
      </c>
      <c r="AL59" s="268" t="str">
        <f>IF(AL58="","",VLOOKUP(AL58,'参考様式１ シフト記号表（勤務時間帯）'!$C$6:$K$35,9,FALSE))</f>
        <v/>
      </c>
      <c r="AM59" s="280" t="str">
        <f>IF(AM58="","",VLOOKUP(AM58,'参考様式１ シフト記号表（勤務時間帯）'!$C$6:$K$35,9,FALSE))</f>
        <v/>
      </c>
      <c r="AN59" s="256" t="str">
        <f>IF(AN58="","",VLOOKUP(AN58,'参考様式１ シフト記号表（勤務時間帯）'!$C$6:$K$35,9,FALSE))</f>
        <v/>
      </c>
      <c r="AO59" s="268" t="str">
        <f>IF(AO58="","",VLOOKUP(AO58,'参考様式１ シフト記号表（勤務時間帯）'!$C$6:$K$35,9,FALSE))</f>
        <v/>
      </c>
      <c r="AP59" s="268" t="str">
        <f>IF(AP58="","",VLOOKUP(AP58,'参考様式１ シフト記号表（勤務時間帯）'!$C$6:$K$35,9,FALSE))</f>
        <v/>
      </c>
      <c r="AQ59" s="268" t="str">
        <f>IF(AQ58="","",VLOOKUP(AQ58,'参考様式１ シフト記号表（勤務時間帯）'!$C$6:$K$35,9,FALSE))</f>
        <v/>
      </c>
      <c r="AR59" s="268" t="str">
        <f>IF(AR58="","",VLOOKUP(AR58,'参考様式１ シフト記号表（勤務時間帯）'!$C$6:$K$35,9,FALSE))</f>
        <v/>
      </c>
      <c r="AS59" s="268" t="str">
        <f>IF(AS58="","",VLOOKUP(AS58,'参考様式１ シフト記号表（勤務時間帯）'!$C$6:$K$35,9,FALSE))</f>
        <v/>
      </c>
      <c r="AT59" s="280" t="str">
        <f>IF(AT58="","",VLOOKUP(AT58,'参考様式１ シフト記号表（勤務時間帯）'!$C$6:$K$35,9,FALSE))</f>
        <v/>
      </c>
      <c r="AU59" s="256" t="str">
        <f>IF(AU58="","",VLOOKUP(AU58,'参考様式１ シフト記号表（勤務時間帯）'!$C$6:$K$35,9,FALSE))</f>
        <v/>
      </c>
      <c r="AV59" s="268" t="str">
        <f>IF(AV58="","",VLOOKUP(AV58,'参考様式１ シフト記号表（勤務時間帯）'!$C$6:$K$35,9,FALSE))</f>
        <v/>
      </c>
      <c r="AW59" s="268" t="str">
        <f>IF(AW58="","",VLOOKUP(AW58,'参考様式１ シフト記号表（勤務時間帯）'!$C$6:$K$35,9,FALSE))</f>
        <v/>
      </c>
      <c r="AX59" s="327">
        <f>IF($BB$3="４週",SUM(S59:AT59),IF($BB$3="暦月",SUM(S59:AW59),""))</f>
        <v>0</v>
      </c>
      <c r="AY59" s="340"/>
      <c r="AZ59" s="352">
        <f>IF($BB$3="４週",AX59/4,IF($BB$3="暦月",'参考様式１（100名）'!AX59/('参考様式１（100名）'!$BB$8/7),""))</f>
        <v>0</v>
      </c>
      <c r="BA59" s="362"/>
      <c r="BB59" s="381"/>
      <c r="BC59" s="205"/>
      <c r="BD59" s="205"/>
      <c r="BE59" s="205"/>
      <c r="BF59" s="217"/>
    </row>
    <row r="60" spans="2:58" ht="20.25" customHeight="1">
      <c r="B60" s="101"/>
      <c r="C60" s="121"/>
      <c r="D60" s="139"/>
      <c r="E60" s="150"/>
      <c r="F60" s="423">
        <f>C58</f>
        <v>0</v>
      </c>
      <c r="G60" s="168"/>
      <c r="H60" s="179"/>
      <c r="I60" s="187"/>
      <c r="J60" s="187"/>
      <c r="K60" s="192"/>
      <c r="L60" s="200"/>
      <c r="M60" s="207"/>
      <c r="N60" s="207"/>
      <c r="O60" s="219"/>
      <c r="P60" s="226" t="s">
        <v>107</v>
      </c>
      <c r="Q60" s="235"/>
      <c r="R60" s="243"/>
      <c r="S60" s="257" t="str">
        <f>IF(S58="","",VLOOKUP(S58,'参考様式１ シフト記号表（勤務時間帯）'!$C$6:$S$35,17,FALSE))</f>
        <v/>
      </c>
      <c r="T60" s="269" t="str">
        <f>IF(T58="","",VLOOKUP(T58,'参考様式１ シフト記号表（勤務時間帯）'!$C$6:$S$35,17,FALSE))</f>
        <v/>
      </c>
      <c r="U60" s="269" t="str">
        <f>IF(U58="","",VLOOKUP(U58,'参考様式１ シフト記号表（勤務時間帯）'!$C$6:$S$35,17,FALSE))</f>
        <v/>
      </c>
      <c r="V60" s="269" t="str">
        <f>IF(V58="","",VLOOKUP(V58,'参考様式１ シフト記号表（勤務時間帯）'!$C$6:$S$35,17,FALSE))</f>
        <v/>
      </c>
      <c r="W60" s="269" t="str">
        <f>IF(W58="","",VLOOKUP(W58,'参考様式１ シフト記号表（勤務時間帯）'!$C$6:$S$35,17,FALSE))</f>
        <v/>
      </c>
      <c r="X60" s="269" t="str">
        <f>IF(X58="","",VLOOKUP(X58,'参考様式１ シフト記号表（勤務時間帯）'!$C$6:$S$35,17,FALSE))</f>
        <v/>
      </c>
      <c r="Y60" s="281" t="str">
        <f>IF(Y58="","",VLOOKUP(Y58,'参考様式１ シフト記号表（勤務時間帯）'!$C$6:$S$35,17,FALSE))</f>
        <v/>
      </c>
      <c r="Z60" s="257" t="str">
        <f>IF(Z58="","",VLOOKUP(Z58,'参考様式１ シフト記号表（勤務時間帯）'!$C$6:$S$35,17,FALSE))</f>
        <v/>
      </c>
      <c r="AA60" s="269" t="str">
        <f>IF(AA58="","",VLOOKUP(AA58,'参考様式１ シフト記号表（勤務時間帯）'!$C$6:$S$35,17,FALSE))</f>
        <v/>
      </c>
      <c r="AB60" s="269" t="str">
        <f>IF(AB58="","",VLOOKUP(AB58,'参考様式１ シフト記号表（勤務時間帯）'!$C$6:$S$35,17,FALSE))</f>
        <v/>
      </c>
      <c r="AC60" s="269" t="str">
        <f>IF(AC58="","",VLOOKUP(AC58,'参考様式１ シフト記号表（勤務時間帯）'!$C$6:$S$35,17,FALSE))</f>
        <v/>
      </c>
      <c r="AD60" s="269" t="str">
        <f>IF(AD58="","",VLOOKUP(AD58,'参考様式１ シフト記号表（勤務時間帯）'!$C$6:$S$35,17,FALSE))</f>
        <v/>
      </c>
      <c r="AE60" s="269" t="str">
        <f>IF(AE58="","",VLOOKUP(AE58,'参考様式１ シフト記号表（勤務時間帯）'!$C$6:$S$35,17,FALSE))</f>
        <v/>
      </c>
      <c r="AF60" s="281" t="str">
        <f>IF(AF58="","",VLOOKUP(AF58,'参考様式１ シフト記号表（勤務時間帯）'!$C$6:$S$35,17,FALSE))</f>
        <v/>
      </c>
      <c r="AG60" s="257" t="str">
        <f>IF(AG58="","",VLOOKUP(AG58,'参考様式１ シフト記号表（勤務時間帯）'!$C$6:$S$35,17,FALSE))</f>
        <v/>
      </c>
      <c r="AH60" s="269" t="str">
        <f>IF(AH58="","",VLOOKUP(AH58,'参考様式１ シフト記号表（勤務時間帯）'!$C$6:$S$35,17,FALSE))</f>
        <v/>
      </c>
      <c r="AI60" s="269" t="str">
        <f>IF(AI58="","",VLOOKUP(AI58,'参考様式１ シフト記号表（勤務時間帯）'!$C$6:$S$35,17,FALSE))</f>
        <v/>
      </c>
      <c r="AJ60" s="269" t="str">
        <f>IF(AJ58="","",VLOOKUP(AJ58,'参考様式１ シフト記号表（勤務時間帯）'!$C$6:$S$35,17,FALSE))</f>
        <v/>
      </c>
      <c r="AK60" s="269" t="str">
        <f>IF(AK58="","",VLOOKUP(AK58,'参考様式１ シフト記号表（勤務時間帯）'!$C$6:$S$35,17,FALSE))</f>
        <v/>
      </c>
      <c r="AL60" s="269" t="str">
        <f>IF(AL58="","",VLOOKUP(AL58,'参考様式１ シフト記号表（勤務時間帯）'!$C$6:$S$35,17,FALSE))</f>
        <v/>
      </c>
      <c r="AM60" s="281" t="str">
        <f>IF(AM58="","",VLOOKUP(AM58,'参考様式１ シフト記号表（勤務時間帯）'!$C$6:$S$35,17,FALSE))</f>
        <v/>
      </c>
      <c r="AN60" s="257" t="str">
        <f>IF(AN58="","",VLOOKUP(AN58,'参考様式１ シフト記号表（勤務時間帯）'!$C$6:$S$35,17,FALSE))</f>
        <v/>
      </c>
      <c r="AO60" s="269" t="str">
        <f>IF(AO58="","",VLOOKUP(AO58,'参考様式１ シフト記号表（勤務時間帯）'!$C$6:$S$35,17,FALSE))</f>
        <v/>
      </c>
      <c r="AP60" s="269" t="str">
        <f>IF(AP58="","",VLOOKUP(AP58,'参考様式１ シフト記号表（勤務時間帯）'!$C$6:$S$35,17,FALSE))</f>
        <v/>
      </c>
      <c r="AQ60" s="269" t="str">
        <f>IF(AQ58="","",VLOOKUP(AQ58,'参考様式１ シフト記号表（勤務時間帯）'!$C$6:$S$35,17,FALSE))</f>
        <v/>
      </c>
      <c r="AR60" s="269" t="str">
        <f>IF(AR58="","",VLOOKUP(AR58,'参考様式１ シフト記号表（勤務時間帯）'!$C$6:$S$35,17,FALSE))</f>
        <v/>
      </c>
      <c r="AS60" s="269" t="str">
        <f>IF(AS58="","",VLOOKUP(AS58,'参考様式１ シフト記号表（勤務時間帯）'!$C$6:$S$35,17,FALSE))</f>
        <v/>
      </c>
      <c r="AT60" s="281" t="str">
        <f>IF(AT58="","",VLOOKUP(AT58,'参考様式１ シフト記号表（勤務時間帯）'!$C$6:$S$35,17,FALSE))</f>
        <v/>
      </c>
      <c r="AU60" s="257" t="str">
        <f>IF(AU58="","",VLOOKUP(AU58,'参考様式１ シフト記号表（勤務時間帯）'!$C$6:$S$35,17,FALSE))</f>
        <v/>
      </c>
      <c r="AV60" s="269" t="str">
        <f>IF(AV58="","",VLOOKUP(AV58,'参考様式１ シフト記号表（勤務時間帯）'!$C$6:$S$35,17,FALSE))</f>
        <v/>
      </c>
      <c r="AW60" s="269" t="str">
        <f>IF(AW58="","",VLOOKUP(AW58,'参考様式１ シフト記号表（勤務時間帯）'!$C$6:$S$35,17,FALSE))</f>
        <v/>
      </c>
      <c r="AX60" s="328">
        <f>IF($BB$3="４週",SUM(S60:AT60),IF($BB$3="暦月",SUM(S60:AW60),""))</f>
        <v>0</v>
      </c>
      <c r="AY60" s="341"/>
      <c r="AZ60" s="353">
        <f>IF($BB$3="４週",AX60/4,IF($BB$3="暦月",'参考様式１（100名）'!AX60/('参考様式１（100名）'!$BB$8/7),""))</f>
        <v>0</v>
      </c>
      <c r="BA60" s="363"/>
      <c r="BB60" s="382"/>
      <c r="BC60" s="207"/>
      <c r="BD60" s="207"/>
      <c r="BE60" s="207"/>
      <c r="BF60" s="219"/>
    </row>
    <row r="61" spans="2:58" ht="20.25" customHeight="1">
      <c r="B61" s="422">
        <f>B58+1</f>
        <v>14</v>
      </c>
      <c r="C61" s="120"/>
      <c r="D61" s="138"/>
      <c r="E61" s="149"/>
      <c r="F61" s="424"/>
      <c r="G61" s="424"/>
      <c r="H61" s="425"/>
      <c r="I61" s="426"/>
      <c r="J61" s="426"/>
      <c r="K61" s="427"/>
      <c r="L61" s="198"/>
      <c r="M61" s="205"/>
      <c r="N61" s="205"/>
      <c r="O61" s="217"/>
      <c r="P61" s="428" t="s">
        <v>105</v>
      </c>
      <c r="Q61" s="429"/>
      <c r="R61" s="430"/>
      <c r="S61" s="431"/>
      <c r="T61" s="434"/>
      <c r="U61" s="434"/>
      <c r="V61" s="434"/>
      <c r="W61" s="434"/>
      <c r="X61" s="434"/>
      <c r="Y61" s="436"/>
      <c r="Z61" s="431"/>
      <c r="AA61" s="434"/>
      <c r="AB61" s="434"/>
      <c r="AC61" s="434"/>
      <c r="AD61" s="434"/>
      <c r="AE61" s="434"/>
      <c r="AF61" s="436"/>
      <c r="AG61" s="431"/>
      <c r="AH61" s="434"/>
      <c r="AI61" s="434"/>
      <c r="AJ61" s="434"/>
      <c r="AK61" s="434"/>
      <c r="AL61" s="434"/>
      <c r="AM61" s="436"/>
      <c r="AN61" s="431"/>
      <c r="AO61" s="434"/>
      <c r="AP61" s="434"/>
      <c r="AQ61" s="434"/>
      <c r="AR61" s="434"/>
      <c r="AS61" s="434"/>
      <c r="AT61" s="436"/>
      <c r="AU61" s="431"/>
      <c r="AV61" s="434"/>
      <c r="AW61" s="434"/>
      <c r="AX61" s="440"/>
      <c r="AY61" s="444"/>
      <c r="AZ61" s="447"/>
      <c r="BA61" s="450"/>
      <c r="BB61" s="381"/>
      <c r="BC61" s="205"/>
      <c r="BD61" s="205"/>
      <c r="BE61" s="205"/>
      <c r="BF61" s="217"/>
    </row>
    <row r="62" spans="2:58" ht="20.25" customHeight="1">
      <c r="B62" s="101"/>
      <c r="C62" s="120"/>
      <c r="D62" s="138"/>
      <c r="E62" s="149"/>
      <c r="F62" s="154"/>
      <c r="G62" s="167"/>
      <c r="H62" s="179"/>
      <c r="I62" s="187"/>
      <c r="J62" s="187"/>
      <c r="K62" s="192"/>
      <c r="L62" s="198"/>
      <c r="M62" s="205"/>
      <c r="N62" s="205"/>
      <c r="O62" s="217"/>
      <c r="P62" s="225" t="s">
        <v>40</v>
      </c>
      <c r="Q62" s="234"/>
      <c r="R62" s="242"/>
      <c r="S62" s="256" t="str">
        <f>IF(S61="","",VLOOKUP(S61,'参考様式１ シフト記号表（勤務時間帯）'!$C$6:$K$35,9,FALSE))</f>
        <v/>
      </c>
      <c r="T62" s="268" t="str">
        <f>IF(T61="","",VLOOKUP(T61,'参考様式１ シフト記号表（勤務時間帯）'!$C$6:$K$35,9,FALSE))</f>
        <v/>
      </c>
      <c r="U62" s="268" t="str">
        <f>IF(U61="","",VLOOKUP(U61,'参考様式１ シフト記号表（勤務時間帯）'!$C$6:$K$35,9,FALSE))</f>
        <v/>
      </c>
      <c r="V62" s="268" t="str">
        <f>IF(V61="","",VLOOKUP(V61,'参考様式１ シフト記号表（勤務時間帯）'!$C$6:$K$35,9,FALSE))</f>
        <v/>
      </c>
      <c r="W62" s="268" t="str">
        <f>IF(W61="","",VLOOKUP(W61,'参考様式１ シフト記号表（勤務時間帯）'!$C$6:$K$35,9,FALSE))</f>
        <v/>
      </c>
      <c r="X62" s="268" t="str">
        <f>IF(X61="","",VLOOKUP(X61,'参考様式１ シフト記号表（勤務時間帯）'!$C$6:$K$35,9,FALSE))</f>
        <v/>
      </c>
      <c r="Y62" s="280" t="str">
        <f>IF(Y61="","",VLOOKUP(Y61,'参考様式１ シフト記号表（勤務時間帯）'!$C$6:$K$35,9,FALSE))</f>
        <v/>
      </c>
      <c r="Z62" s="256" t="str">
        <f>IF(Z61="","",VLOOKUP(Z61,'参考様式１ シフト記号表（勤務時間帯）'!$C$6:$K$35,9,FALSE))</f>
        <v/>
      </c>
      <c r="AA62" s="268" t="str">
        <f>IF(AA61="","",VLOOKUP(AA61,'参考様式１ シフト記号表（勤務時間帯）'!$C$6:$K$35,9,FALSE))</f>
        <v/>
      </c>
      <c r="AB62" s="268" t="str">
        <f>IF(AB61="","",VLOOKUP(AB61,'参考様式１ シフト記号表（勤務時間帯）'!$C$6:$K$35,9,FALSE))</f>
        <v/>
      </c>
      <c r="AC62" s="268" t="str">
        <f>IF(AC61="","",VLOOKUP(AC61,'参考様式１ シフト記号表（勤務時間帯）'!$C$6:$K$35,9,FALSE))</f>
        <v/>
      </c>
      <c r="AD62" s="268" t="str">
        <f>IF(AD61="","",VLOOKUP(AD61,'参考様式１ シフト記号表（勤務時間帯）'!$C$6:$K$35,9,FALSE))</f>
        <v/>
      </c>
      <c r="AE62" s="268" t="str">
        <f>IF(AE61="","",VLOOKUP(AE61,'参考様式１ シフト記号表（勤務時間帯）'!$C$6:$K$35,9,FALSE))</f>
        <v/>
      </c>
      <c r="AF62" s="280" t="str">
        <f>IF(AF61="","",VLOOKUP(AF61,'参考様式１ シフト記号表（勤務時間帯）'!$C$6:$K$35,9,FALSE))</f>
        <v/>
      </c>
      <c r="AG62" s="256" t="str">
        <f>IF(AG61="","",VLOOKUP(AG61,'参考様式１ シフト記号表（勤務時間帯）'!$C$6:$K$35,9,FALSE))</f>
        <v/>
      </c>
      <c r="AH62" s="268" t="str">
        <f>IF(AH61="","",VLOOKUP(AH61,'参考様式１ シフト記号表（勤務時間帯）'!$C$6:$K$35,9,FALSE))</f>
        <v/>
      </c>
      <c r="AI62" s="268" t="str">
        <f>IF(AI61="","",VLOOKUP(AI61,'参考様式１ シフト記号表（勤務時間帯）'!$C$6:$K$35,9,FALSE))</f>
        <v/>
      </c>
      <c r="AJ62" s="268" t="str">
        <f>IF(AJ61="","",VLOOKUP(AJ61,'参考様式１ シフト記号表（勤務時間帯）'!$C$6:$K$35,9,FALSE))</f>
        <v/>
      </c>
      <c r="AK62" s="268" t="str">
        <f>IF(AK61="","",VLOOKUP(AK61,'参考様式１ シフト記号表（勤務時間帯）'!$C$6:$K$35,9,FALSE))</f>
        <v/>
      </c>
      <c r="AL62" s="268" t="str">
        <f>IF(AL61="","",VLOOKUP(AL61,'参考様式１ シフト記号表（勤務時間帯）'!$C$6:$K$35,9,FALSE))</f>
        <v/>
      </c>
      <c r="AM62" s="280" t="str">
        <f>IF(AM61="","",VLOOKUP(AM61,'参考様式１ シフト記号表（勤務時間帯）'!$C$6:$K$35,9,FALSE))</f>
        <v/>
      </c>
      <c r="AN62" s="256" t="str">
        <f>IF(AN61="","",VLOOKUP(AN61,'参考様式１ シフト記号表（勤務時間帯）'!$C$6:$K$35,9,FALSE))</f>
        <v/>
      </c>
      <c r="AO62" s="268" t="str">
        <f>IF(AO61="","",VLOOKUP(AO61,'参考様式１ シフト記号表（勤務時間帯）'!$C$6:$K$35,9,FALSE))</f>
        <v/>
      </c>
      <c r="AP62" s="268" t="str">
        <f>IF(AP61="","",VLOOKUP(AP61,'参考様式１ シフト記号表（勤務時間帯）'!$C$6:$K$35,9,FALSE))</f>
        <v/>
      </c>
      <c r="AQ62" s="268" t="str">
        <f>IF(AQ61="","",VLOOKUP(AQ61,'参考様式１ シフト記号表（勤務時間帯）'!$C$6:$K$35,9,FALSE))</f>
        <v/>
      </c>
      <c r="AR62" s="268" t="str">
        <f>IF(AR61="","",VLOOKUP(AR61,'参考様式１ シフト記号表（勤務時間帯）'!$C$6:$K$35,9,FALSE))</f>
        <v/>
      </c>
      <c r="AS62" s="268" t="str">
        <f>IF(AS61="","",VLOOKUP(AS61,'参考様式１ シフト記号表（勤務時間帯）'!$C$6:$K$35,9,FALSE))</f>
        <v/>
      </c>
      <c r="AT62" s="280" t="str">
        <f>IF(AT61="","",VLOOKUP(AT61,'参考様式１ シフト記号表（勤務時間帯）'!$C$6:$K$35,9,FALSE))</f>
        <v/>
      </c>
      <c r="AU62" s="256" t="str">
        <f>IF(AU61="","",VLOOKUP(AU61,'参考様式１ シフト記号表（勤務時間帯）'!$C$6:$K$35,9,FALSE))</f>
        <v/>
      </c>
      <c r="AV62" s="268" t="str">
        <f>IF(AV61="","",VLOOKUP(AV61,'参考様式１ シフト記号表（勤務時間帯）'!$C$6:$K$35,9,FALSE))</f>
        <v/>
      </c>
      <c r="AW62" s="268" t="str">
        <f>IF(AW61="","",VLOOKUP(AW61,'参考様式１ シフト記号表（勤務時間帯）'!$C$6:$K$35,9,FALSE))</f>
        <v/>
      </c>
      <c r="AX62" s="327">
        <f>IF($BB$3="４週",SUM(S62:AT62),IF($BB$3="暦月",SUM(S62:AW62),""))</f>
        <v>0</v>
      </c>
      <c r="AY62" s="340"/>
      <c r="AZ62" s="352">
        <f>IF($BB$3="４週",AX62/4,IF($BB$3="暦月",'参考様式１（100名）'!AX62/('参考様式１（100名）'!$BB$8/7),""))</f>
        <v>0</v>
      </c>
      <c r="BA62" s="362"/>
      <c r="BB62" s="381"/>
      <c r="BC62" s="205"/>
      <c r="BD62" s="205"/>
      <c r="BE62" s="205"/>
      <c r="BF62" s="217"/>
    </row>
    <row r="63" spans="2:58" ht="20.25" customHeight="1">
      <c r="B63" s="101"/>
      <c r="C63" s="121"/>
      <c r="D63" s="139"/>
      <c r="E63" s="150"/>
      <c r="F63" s="423">
        <f>C61</f>
        <v>0</v>
      </c>
      <c r="G63" s="168"/>
      <c r="H63" s="179"/>
      <c r="I63" s="187"/>
      <c r="J63" s="187"/>
      <c r="K63" s="192"/>
      <c r="L63" s="200"/>
      <c r="M63" s="207"/>
      <c r="N63" s="207"/>
      <c r="O63" s="219"/>
      <c r="P63" s="226" t="s">
        <v>107</v>
      </c>
      <c r="Q63" s="235"/>
      <c r="R63" s="243"/>
      <c r="S63" s="257" t="str">
        <f>IF(S61="","",VLOOKUP(S61,'参考様式１ シフト記号表（勤務時間帯）'!$C$6:$S$35,17,FALSE))</f>
        <v/>
      </c>
      <c r="T63" s="269" t="str">
        <f>IF(T61="","",VLOOKUP(T61,'参考様式１ シフト記号表（勤務時間帯）'!$C$6:$S$35,17,FALSE))</f>
        <v/>
      </c>
      <c r="U63" s="269" t="str">
        <f>IF(U61="","",VLOOKUP(U61,'参考様式１ シフト記号表（勤務時間帯）'!$C$6:$S$35,17,FALSE))</f>
        <v/>
      </c>
      <c r="V63" s="269" t="str">
        <f>IF(V61="","",VLOOKUP(V61,'参考様式１ シフト記号表（勤務時間帯）'!$C$6:$S$35,17,FALSE))</f>
        <v/>
      </c>
      <c r="W63" s="269" t="str">
        <f>IF(W61="","",VLOOKUP(W61,'参考様式１ シフト記号表（勤務時間帯）'!$C$6:$S$35,17,FALSE))</f>
        <v/>
      </c>
      <c r="X63" s="269" t="str">
        <f>IF(X61="","",VLOOKUP(X61,'参考様式１ シフト記号表（勤務時間帯）'!$C$6:$S$35,17,FALSE))</f>
        <v/>
      </c>
      <c r="Y63" s="281" t="str">
        <f>IF(Y61="","",VLOOKUP(Y61,'参考様式１ シフト記号表（勤務時間帯）'!$C$6:$S$35,17,FALSE))</f>
        <v/>
      </c>
      <c r="Z63" s="257" t="str">
        <f>IF(Z61="","",VLOOKUP(Z61,'参考様式１ シフト記号表（勤務時間帯）'!$C$6:$S$35,17,FALSE))</f>
        <v/>
      </c>
      <c r="AA63" s="269" t="str">
        <f>IF(AA61="","",VLOOKUP(AA61,'参考様式１ シフト記号表（勤務時間帯）'!$C$6:$S$35,17,FALSE))</f>
        <v/>
      </c>
      <c r="AB63" s="269" t="str">
        <f>IF(AB61="","",VLOOKUP(AB61,'参考様式１ シフト記号表（勤務時間帯）'!$C$6:$S$35,17,FALSE))</f>
        <v/>
      </c>
      <c r="AC63" s="269" t="str">
        <f>IF(AC61="","",VLOOKUP(AC61,'参考様式１ シフト記号表（勤務時間帯）'!$C$6:$S$35,17,FALSE))</f>
        <v/>
      </c>
      <c r="AD63" s="269" t="str">
        <f>IF(AD61="","",VLOOKUP(AD61,'参考様式１ シフト記号表（勤務時間帯）'!$C$6:$S$35,17,FALSE))</f>
        <v/>
      </c>
      <c r="AE63" s="269" t="str">
        <f>IF(AE61="","",VLOOKUP(AE61,'参考様式１ シフト記号表（勤務時間帯）'!$C$6:$S$35,17,FALSE))</f>
        <v/>
      </c>
      <c r="AF63" s="281" t="str">
        <f>IF(AF61="","",VLOOKUP(AF61,'参考様式１ シフト記号表（勤務時間帯）'!$C$6:$S$35,17,FALSE))</f>
        <v/>
      </c>
      <c r="AG63" s="257" t="str">
        <f>IF(AG61="","",VLOOKUP(AG61,'参考様式１ シフト記号表（勤務時間帯）'!$C$6:$S$35,17,FALSE))</f>
        <v/>
      </c>
      <c r="AH63" s="269" t="str">
        <f>IF(AH61="","",VLOOKUP(AH61,'参考様式１ シフト記号表（勤務時間帯）'!$C$6:$S$35,17,FALSE))</f>
        <v/>
      </c>
      <c r="AI63" s="269" t="str">
        <f>IF(AI61="","",VLOOKUP(AI61,'参考様式１ シフト記号表（勤務時間帯）'!$C$6:$S$35,17,FALSE))</f>
        <v/>
      </c>
      <c r="AJ63" s="269" t="str">
        <f>IF(AJ61="","",VLOOKUP(AJ61,'参考様式１ シフト記号表（勤務時間帯）'!$C$6:$S$35,17,FALSE))</f>
        <v/>
      </c>
      <c r="AK63" s="269" t="str">
        <f>IF(AK61="","",VLOOKUP(AK61,'参考様式１ シフト記号表（勤務時間帯）'!$C$6:$S$35,17,FALSE))</f>
        <v/>
      </c>
      <c r="AL63" s="269" t="str">
        <f>IF(AL61="","",VLOOKUP(AL61,'参考様式１ シフト記号表（勤務時間帯）'!$C$6:$S$35,17,FALSE))</f>
        <v/>
      </c>
      <c r="AM63" s="281" t="str">
        <f>IF(AM61="","",VLOOKUP(AM61,'参考様式１ シフト記号表（勤務時間帯）'!$C$6:$S$35,17,FALSE))</f>
        <v/>
      </c>
      <c r="AN63" s="257" t="str">
        <f>IF(AN61="","",VLOOKUP(AN61,'参考様式１ シフト記号表（勤務時間帯）'!$C$6:$S$35,17,FALSE))</f>
        <v/>
      </c>
      <c r="AO63" s="269" t="str">
        <f>IF(AO61="","",VLOOKUP(AO61,'参考様式１ シフト記号表（勤務時間帯）'!$C$6:$S$35,17,FALSE))</f>
        <v/>
      </c>
      <c r="AP63" s="269" t="str">
        <f>IF(AP61="","",VLOOKUP(AP61,'参考様式１ シフト記号表（勤務時間帯）'!$C$6:$S$35,17,FALSE))</f>
        <v/>
      </c>
      <c r="AQ63" s="269" t="str">
        <f>IF(AQ61="","",VLOOKUP(AQ61,'参考様式１ シフト記号表（勤務時間帯）'!$C$6:$S$35,17,FALSE))</f>
        <v/>
      </c>
      <c r="AR63" s="269" t="str">
        <f>IF(AR61="","",VLOOKUP(AR61,'参考様式１ シフト記号表（勤務時間帯）'!$C$6:$S$35,17,FALSE))</f>
        <v/>
      </c>
      <c r="AS63" s="269" t="str">
        <f>IF(AS61="","",VLOOKUP(AS61,'参考様式１ シフト記号表（勤務時間帯）'!$C$6:$S$35,17,FALSE))</f>
        <v/>
      </c>
      <c r="AT63" s="281" t="str">
        <f>IF(AT61="","",VLOOKUP(AT61,'参考様式１ シフト記号表（勤務時間帯）'!$C$6:$S$35,17,FALSE))</f>
        <v/>
      </c>
      <c r="AU63" s="257" t="str">
        <f>IF(AU61="","",VLOOKUP(AU61,'参考様式１ シフト記号表（勤務時間帯）'!$C$6:$S$35,17,FALSE))</f>
        <v/>
      </c>
      <c r="AV63" s="269" t="str">
        <f>IF(AV61="","",VLOOKUP(AV61,'参考様式１ シフト記号表（勤務時間帯）'!$C$6:$S$35,17,FALSE))</f>
        <v/>
      </c>
      <c r="AW63" s="269" t="str">
        <f>IF(AW61="","",VLOOKUP(AW61,'参考様式１ シフト記号表（勤務時間帯）'!$C$6:$S$35,17,FALSE))</f>
        <v/>
      </c>
      <c r="AX63" s="328">
        <f>IF($BB$3="４週",SUM(S63:AT63),IF($BB$3="暦月",SUM(S63:AW63),""))</f>
        <v>0</v>
      </c>
      <c r="AY63" s="341"/>
      <c r="AZ63" s="353">
        <f>IF($BB$3="４週",AX63/4,IF($BB$3="暦月",'参考様式１（100名）'!AX63/('参考様式１（100名）'!$BB$8/7),""))</f>
        <v>0</v>
      </c>
      <c r="BA63" s="363"/>
      <c r="BB63" s="382"/>
      <c r="BC63" s="207"/>
      <c r="BD63" s="207"/>
      <c r="BE63" s="207"/>
      <c r="BF63" s="219"/>
    </row>
    <row r="64" spans="2:58" ht="20.25" customHeight="1">
      <c r="B64" s="101">
        <f>B61+1</f>
        <v>15</v>
      </c>
      <c r="C64" s="119"/>
      <c r="D64" s="137"/>
      <c r="E64" s="148"/>
      <c r="F64" s="156"/>
      <c r="G64" s="156"/>
      <c r="H64" s="180"/>
      <c r="I64" s="187"/>
      <c r="J64" s="187"/>
      <c r="K64" s="192"/>
      <c r="L64" s="199"/>
      <c r="M64" s="206"/>
      <c r="N64" s="206"/>
      <c r="O64" s="218"/>
      <c r="P64" s="227" t="s">
        <v>105</v>
      </c>
      <c r="Q64" s="236"/>
      <c r="R64" s="244"/>
      <c r="S64" s="431"/>
      <c r="T64" s="434"/>
      <c r="U64" s="434"/>
      <c r="V64" s="434"/>
      <c r="W64" s="434"/>
      <c r="X64" s="434"/>
      <c r="Y64" s="436"/>
      <c r="Z64" s="431"/>
      <c r="AA64" s="434"/>
      <c r="AB64" s="434"/>
      <c r="AC64" s="434"/>
      <c r="AD64" s="434"/>
      <c r="AE64" s="434"/>
      <c r="AF64" s="436"/>
      <c r="AG64" s="431"/>
      <c r="AH64" s="434"/>
      <c r="AI64" s="434"/>
      <c r="AJ64" s="434"/>
      <c r="AK64" s="434"/>
      <c r="AL64" s="434"/>
      <c r="AM64" s="436"/>
      <c r="AN64" s="431"/>
      <c r="AO64" s="434"/>
      <c r="AP64" s="434"/>
      <c r="AQ64" s="434"/>
      <c r="AR64" s="434"/>
      <c r="AS64" s="434"/>
      <c r="AT64" s="436"/>
      <c r="AU64" s="431"/>
      <c r="AV64" s="434"/>
      <c r="AW64" s="434"/>
      <c r="AX64" s="439"/>
      <c r="AY64" s="443"/>
      <c r="AZ64" s="446"/>
      <c r="BA64" s="449"/>
      <c r="BB64" s="380"/>
      <c r="BC64" s="206"/>
      <c r="BD64" s="206"/>
      <c r="BE64" s="206"/>
      <c r="BF64" s="218"/>
    </row>
    <row r="65" spans="2:58" ht="20.25" customHeight="1">
      <c r="B65" s="101"/>
      <c r="C65" s="120"/>
      <c r="D65" s="138"/>
      <c r="E65" s="149"/>
      <c r="F65" s="154"/>
      <c r="G65" s="167"/>
      <c r="H65" s="179"/>
      <c r="I65" s="187"/>
      <c r="J65" s="187"/>
      <c r="K65" s="192"/>
      <c r="L65" s="198"/>
      <c r="M65" s="205"/>
      <c r="N65" s="205"/>
      <c r="O65" s="217"/>
      <c r="P65" s="225" t="s">
        <v>40</v>
      </c>
      <c r="Q65" s="234"/>
      <c r="R65" s="242"/>
      <c r="S65" s="256" t="str">
        <f>IF(S64="","",VLOOKUP(S64,'参考様式１ シフト記号表（勤務時間帯）'!$C$6:$K$35,9,FALSE))</f>
        <v/>
      </c>
      <c r="T65" s="268" t="str">
        <f>IF(T64="","",VLOOKUP(T64,'参考様式１ シフト記号表（勤務時間帯）'!$C$6:$K$35,9,FALSE))</f>
        <v/>
      </c>
      <c r="U65" s="268" t="str">
        <f>IF(U64="","",VLOOKUP(U64,'参考様式１ シフト記号表（勤務時間帯）'!$C$6:$K$35,9,FALSE))</f>
        <v/>
      </c>
      <c r="V65" s="268" t="str">
        <f>IF(V64="","",VLOOKUP(V64,'参考様式１ シフト記号表（勤務時間帯）'!$C$6:$K$35,9,FALSE))</f>
        <v/>
      </c>
      <c r="W65" s="268" t="str">
        <f>IF(W64="","",VLOOKUP(W64,'参考様式１ シフト記号表（勤務時間帯）'!$C$6:$K$35,9,FALSE))</f>
        <v/>
      </c>
      <c r="X65" s="268" t="str">
        <f>IF(X64="","",VLOOKUP(X64,'参考様式１ シフト記号表（勤務時間帯）'!$C$6:$K$35,9,FALSE))</f>
        <v/>
      </c>
      <c r="Y65" s="280" t="str">
        <f>IF(Y64="","",VLOOKUP(Y64,'参考様式１ シフト記号表（勤務時間帯）'!$C$6:$K$35,9,FALSE))</f>
        <v/>
      </c>
      <c r="Z65" s="256" t="str">
        <f>IF(Z64="","",VLOOKUP(Z64,'参考様式１ シフト記号表（勤務時間帯）'!$C$6:$K$35,9,FALSE))</f>
        <v/>
      </c>
      <c r="AA65" s="268" t="str">
        <f>IF(AA64="","",VLOOKUP(AA64,'参考様式１ シフト記号表（勤務時間帯）'!$C$6:$K$35,9,FALSE))</f>
        <v/>
      </c>
      <c r="AB65" s="268" t="str">
        <f>IF(AB64="","",VLOOKUP(AB64,'参考様式１ シフト記号表（勤務時間帯）'!$C$6:$K$35,9,FALSE))</f>
        <v/>
      </c>
      <c r="AC65" s="268" t="str">
        <f>IF(AC64="","",VLOOKUP(AC64,'参考様式１ シフト記号表（勤務時間帯）'!$C$6:$K$35,9,FALSE))</f>
        <v/>
      </c>
      <c r="AD65" s="268" t="str">
        <f>IF(AD64="","",VLOOKUP(AD64,'参考様式１ シフト記号表（勤務時間帯）'!$C$6:$K$35,9,FALSE))</f>
        <v/>
      </c>
      <c r="AE65" s="268" t="str">
        <f>IF(AE64="","",VLOOKUP(AE64,'参考様式１ シフト記号表（勤務時間帯）'!$C$6:$K$35,9,FALSE))</f>
        <v/>
      </c>
      <c r="AF65" s="280" t="str">
        <f>IF(AF64="","",VLOOKUP(AF64,'参考様式１ シフト記号表（勤務時間帯）'!$C$6:$K$35,9,FALSE))</f>
        <v/>
      </c>
      <c r="AG65" s="256" t="str">
        <f>IF(AG64="","",VLOOKUP(AG64,'参考様式１ シフト記号表（勤務時間帯）'!$C$6:$K$35,9,FALSE))</f>
        <v/>
      </c>
      <c r="AH65" s="268" t="str">
        <f>IF(AH64="","",VLOOKUP(AH64,'参考様式１ シフト記号表（勤務時間帯）'!$C$6:$K$35,9,FALSE))</f>
        <v/>
      </c>
      <c r="AI65" s="268" t="str">
        <f>IF(AI64="","",VLOOKUP(AI64,'参考様式１ シフト記号表（勤務時間帯）'!$C$6:$K$35,9,FALSE))</f>
        <v/>
      </c>
      <c r="AJ65" s="268" t="str">
        <f>IF(AJ64="","",VLOOKUP(AJ64,'参考様式１ シフト記号表（勤務時間帯）'!$C$6:$K$35,9,FALSE))</f>
        <v/>
      </c>
      <c r="AK65" s="268" t="str">
        <f>IF(AK64="","",VLOOKUP(AK64,'参考様式１ シフト記号表（勤務時間帯）'!$C$6:$K$35,9,FALSE))</f>
        <v/>
      </c>
      <c r="AL65" s="268" t="str">
        <f>IF(AL64="","",VLOOKUP(AL64,'参考様式１ シフト記号表（勤務時間帯）'!$C$6:$K$35,9,FALSE))</f>
        <v/>
      </c>
      <c r="AM65" s="280" t="str">
        <f>IF(AM64="","",VLOOKUP(AM64,'参考様式１ シフト記号表（勤務時間帯）'!$C$6:$K$35,9,FALSE))</f>
        <v/>
      </c>
      <c r="AN65" s="256" t="str">
        <f>IF(AN64="","",VLOOKUP(AN64,'参考様式１ シフト記号表（勤務時間帯）'!$C$6:$K$35,9,FALSE))</f>
        <v/>
      </c>
      <c r="AO65" s="268" t="str">
        <f>IF(AO64="","",VLOOKUP(AO64,'参考様式１ シフト記号表（勤務時間帯）'!$C$6:$K$35,9,FALSE))</f>
        <v/>
      </c>
      <c r="AP65" s="268" t="str">
        <f>IF(AP64="","",VLOOKUP(AP64,'参考様式１ シフト記号表（勤務時間帯）'!$C$6:$K$35,9,FALSE))</f>
        <v/>
      </c>
      <c r="AQ65" s="268" t="str">
        <f>IF(AQ64="","",VLOOKUP(AQ64,'参考様式１ シフト記号表（勤務時間帯）'!$C$6:$K$35,9,FALSE))</f>
        <v/>
      </c>
      <c r="AR65" s="268" t="str">
        <f>IF(AR64="","",VLOOKUP(AR64,'参考様式１ シフト記号表（勤務時間帯）'!$C$6:$K$35,9,FALSE))</f>
        <v/>
      </c>
      <c r="AS65" s="268" t="str">
        <f>IF(AS64="","",VLOOKUP(AS64,'参考様式１ シフト記号表（勤務時間帯）'!$C$6:$K$35,9,FALSE))</f>
        <v/>
      </c>
      <c r="AT65" s="280" t="str">
        <f>IF(AT64="","",VLOOKUP(AT64,'参考様式１ シフト記号表（勤務時間帯）'!$C$6:$K$35,9,FALSE))</f>
        <v/>
      </c>
      <c r="AU65" s="256" t="str">
        <f>IF(AU64="","",VLOOKUP(AU64,'参考様式１ シフト記号表（勤務時間帯）'!$C$6:$K$35,9,FALSE))</f>
        <v/>
      </c>
      <c r="AV65" s="268" t="str">
        <f>IF(AV64="","",VLOOKUP(AV64,'参考様式１ シフト記号表（勤務時間帯）'!$C$6:$K$35,9,FALSE))</f>
        <v/>
      </c>
      <c r="AW65" s="268" t="str">
        <f>IF(AW64="","",VLOOKUP(AW64,'参考様式１ シフト記号表（勤務時間帯）'!$C$6:$K$35,9,FALSE))</f>
        <v/>
      </c>
      <c r="AX65" s="327">
        <f>IF($BB$3="４週",SUM(S65:AT65),IF($BB$3="暦月",SUM(S65:AW65),""))</f>
        <v>0</v>
      </c>
      <c r="AY65" s="340"/>
      <c r="AZ65" s="352">
        <f>IF($BB$3="４週",AX65/4,IF($BB$3="暦月",'参考様式１（100名）'!AX65/('参考様式１（100名）'!$BB$8/7),""))</f>
        <v>0</v>
      </c>
      <c r="BA65" s="362"/>
      <c r="BB65" s="381"/>
      <c r="BC65" s="205"/>
      <c r="BD65" s="205"/>
      <c r="BE65" s="205"/>
      <c r="BF65" s="217"/>
    </row>
    <row r="66" spans="2:58" ht="20.25" customHeight="1">
      <c r="B66" s="101"/>
      <c r="C66" s="121"/>
      <c r="D66" s="139"/>
      <c r="E66" s="150"/>
      <c r="F66" s="423">
        <f>C64</f>
        <v>0</v>
      </c>
      <c r="G66" s="168"/>
      <c r="H66" s="179"/>
      <c r="I66" s="187"/>
      <c r="J66" s="187"/>
      <c r="K66" s="192"/>
      <c r="L66" s="200"/>
      <c r="M66" s="207"/>
      <c r="N66" s="207"/>
      <c r="O66" s="219"/>
      <c r="P66" s="226" t="s">
        <v>107</v>
      </c>
      <c r="Q66" s="235"/>
      <c r="R66" s="243"/>
      <c r="S66" s="257" t="str">
        <f>IF(S64="","",VLOOKUP(S64,'参考様式１ シフト記号表（勤務時間帯）'!$C$6:$S$35,17,FALSE))</f>
        <v/>
      </c>
      <c r="T66" s="269" t="str">
        <f>IF(T64="","",VLOOKUP(T64,'参考様式１ シフト記号表（勤務時間帯）'!$C$6:$S$35,17,FALSE))</f>
        <v/>
      </c>
      <c r="U66" s="269" t="str">
        <f>IF(U64="","",VLOOKUP(U64,'参考様式１ シフト記号表（勤務時間帯）'!$C$6:$S$35,17,FALSE))</f>
        <v/>
      </c>
      <c r="V66" s="269" t="str">
        <f>IF(V64="","",VLOOKUP(V64,'参考様式１ シフト記号表（勤務時間帯）'!$C$6:$S$35,17,FALSE))</f>
        <v/>
      </c>
      <c r="W66" s="269" t="str">
        <f>IF(W64="","",VLOOKUP(W64,'参考様式１ シフト記号表（勤務時間帯）'!$C$6:$S$35,17,FALSE))</f>
        <v/>
      </c>
      <c r="X66" s="269" t="str">
        <f>IF(X64="","",VLOOKUP(X64,'参考様式１ シフト記号表（勤務時間帯）'!$C$6:$S$35,17,FALSE))</f>
        <v/>
      </c>
      <c r="Y66" s="281" t="str">
        <f>IF(Y64="","",VLOOKUP(Y64,'参考様式１ シフト記号表（勤務時間帯）'!$C$6:$S$35,17,FALSE))</f>
        <v/>
      </c>
      <c r="Z66" s="257" t="str">
        <f>IF(Z64="","",VLOOKUP(Z64,'参考様式１ シフト記号表（勤務時間帯）'!$C$6:$S$35,17,FALSE))</f>
        <v/>
      </c>
      <c r="AA66" s="269" t="str">
        <f>IF(AA64="","",VLOOKUP(AA64,'参考様式１ シフト記号表（勤務時間帯）'!$C$6:$S$35,17,FALSE))</f>
        <v/>
      </c>
      <c r="AB66" s="269" t="str">
        <f>IF(AB64="","",VLOOKUP(AB64,'参考様式１ シフト記号表（勤務時間帯）'!$C$6:$S$35,17,FALSE))</f>
        <v/>
      </c>
      <c r="AC66" s="269" t="str">
        <f>IF(AC64="","",VLOOKUP(AC64,'参考様式１ シフト記号表（勤務時間帯）'!$C$6:$S$35,17,FALSE))</f>
        <v/>
      </c>
      <c r="AD66" s="269" t="str">
        <f>IF(AD64="","",VLOOKUP(AD64,'参考様式１ シフト記号表（勤務時間帯）'!$C$6:$S$35,17,FALSE))</f>
        <v/>
      </c>
      <c r="AE66" s="269" t="str">
        <f>IF(AE64="","",VLOOKUP(AE64,'参考様式１ シフト記号表（勤務時間帯）'!$C$6:$S$35,17,FALSE))</f>
        <v/>
      </c>
      <c r="AF66" s="281" t="str">
        <f>IF(AF64="","",VLOOKUP(AF64,'参考様式１ シフト記号表（勤務時間帯）'!$C$6:$S$35,17,FALSE))</f>
        <v/>
      </c>
      <c r="AG66" s="257" t="str">
        <f>IF(AG64="","",VLOOKUP(AG64,'参考様式１ シフト記号表（勤務時間帯）'!$C$6:$S$35,17,FALSE))</f>
        <v/>
      </c>
      <c r="AH66" s="269" t="str">
        <f>IF(AH64="","",VLOOKUP(AH64,'参考様式１ シフト記号表（勤務時間帯）'!$C$6:$S$35,17,FALSE))</f>
        <v/>
      </c>
      <c r="AI66" s="269" t="str">
        <f>IF(AI64="","",VLOOKUP(AI64,'参考様式１ シフト記号表（勤務時間帯）'!$C$6:$S$35,17,FALSE))</f>
        <v/>
      </c>
      <c r="AJ66" s="269" t="str">
        <f>IF(AJ64="","",VLOOKUP(AJ64,'参考様式１ シフト記号表（勤務時間帯）'!$C$6:$S$35,17,FALSE))</f>
        <v/>
      </c>
      <c r="AK66" s="269" t="str">
        <f>IF(AK64="","",VLOOKUP(AK64,'参考様式１ シフト記号表（勤務時間帯）'!$C$6:$S$35,17,FALSE))</f>
        <v/>
      </c>
      <c r="AL66" s="269" t="str">
        <f>IF(AL64="","",VLOOKUP(AL64,'参考様式１ シフト記号表（勤務時間帯）'!$C$6:$S$35,17,FALSE))</f>
        <v/>
      </c>
      <c r="AM66" s="281" t="str">
        <f>IF(AM64="","",VLOOKUP(AM64,'参考様式１ シフト記号表（勤務時間帯）'!$C$6:$S$35,17,FALSE))</f>
        <v/>
      </c>
      <c r="AN66" s="257" t="str">
        <f>IF(AN64="","",VLOOKUP(AN64,'参考様式１ シフト記号表（勤務時間帯）'!$C$6:$S$35,17,FALSE))</f>
        <v/>
      </c>
      <c r="AO66" s="269" t="str">
        <f>IF(AO64="","",VLOOKUP(AO64,'参考様式１ シフト記号表（勤務時間帯）'!$C$6:$S$35,17,FALSE))</f>
        <v/>
      </c>
      <c r="AP66" s="269" t="str">
        <f>IF(AP64="","",VLOOKUP(AP64,'参考様式１ シフト記号表（勤務時間帯）'!$C$6:$S$35,17,FALSE))</f>
        <v/>
      </c>
      <c r="AQ66" s="269" t="str">
        <f>IF(AQ64="","",VLOOKUP(AQ64,'参考様式１ シフト記号表（勤務時間帯）'!$C$6:$S$35,17,FALSE))</f>
        <v/>
      </c>
      <c r="AR66" s="269" t="str">
        <f>IF(AR64="","",VLOOKUP(AR64,'参考様式１ シフト記号表（勤務時間帯）'!$C$6:$S$35,17,FALSE))</f>
        <v/>
      </c>
      <c r="AS66" s="269" t="str">
        <f>IF(AS64="","",VLOOKUP(AS64,'参考様式１ シフト記号表（勤務時間帯）'!$C$6:$S$35,17,FALSE))</f>
        <v/>
      </c>
      <c r="AT66" s="281" t="str">
        <f>IF(AT64="","",VLOOKUP(AT64,'参考様式１ シフト記号表（勤務時間帯）'!$C$6:$S$35,17,FALSE))</f>
        <v/>
      </c>
      <c r="AU66" s="257" t="str">
        <f>IF(AU64="","",VLOOKUP(AU64,'参考様式１ シフト記号表（勤務時間帯）'!$C$6:$S$35,17,FALSE))</f>
        <v/>
      </c>
      <c r="AV66" s="269" t="str">
        <f>IF(AV64="","",VLOOKUP(AV64,'参考様式１ シフト記号表（勤務時間帯）'!$C$6:$S$35,17,FALSE))</f>
        <v/>
      </c>
      <c r="AW66" s="269" t="str">
        <f>IF(AW64="","",VLOOKUP(AW64,'参考様式１ シフト記号表（勤務時間帯）'!$C$6:$S$35,17,FALSE))</f>
        <v/>
      </c>
      <c r="AX66" s="328">
        <f>IF($BB$3="４週",SUM(S66:AT66),IF($BB$3="暦月",SUM(S66:AW66),""))</f>
        <v>0</v>
      </c>
      <c r="AY66" s="341"/>
      <c r="AZ66" s="353">
        <f>IF($BB$3="４週",AX66/4,IF($BB$3="暦月",'参考様式１（100名）'!AX66/('参考様式１（100名）'!$BB$8/7),""))</f>
        <v>0</v>
      </c>
      <c r="BA66" s="363"/>
      <c r="BB66" s="382"/>
      <c r="BC66" s="207"/>
      <c r="BD66" s="207"/>
      <c r="BE66" s="207"/>
      <c r="BF66" s="219"/>
    </row>
    <row r="67" spans="2:58" ht="20.25" customHeight="1">
      <c r="B67" s="101">
        <f>B64+1</f>
        <v>16</v>
      </c>
      <c r="C67" s="119"/>
      <c r="D67" s="137"/>
      <c r="E67" s="148"/>
      <c r="F67" s="156"/>
      <c r="G67" s="156"/>
      <c r="H67" s="180"/>
      <c r="I67" s="187"/>
      <c r="J67" s="187"/>
      <c r="K67" s="192"/>
      <c r="L67" s="199"/>
      <c r="M67" s="206"/>
      <c r="N67" s="206"/>
      <c r="O67" s="218"/>
      <c r="P67" s="227" t="s">
        <v>105</v>
      </c>
      <c r="Q67" s="236"/>
      <c r="R67" s="244"/>
      <c r="S67" s="431"/>
      <c r="T67" s="434"/>
      <c r="U67" s="434"/>
      <c r="V67" s="434"/>
      <c r="W67" s="434"/>
      <c r="X67" s="434"/>
      <c r="Y67" s="436"/>
      <c r="Z67" s="431"/>
      <c r="AA67" s="434"/>
      <c r="AB67" s="434"/>
      <c r="AC67" s="434"/>
      <c r="AD67" s="434"/>
      <c r="AE67" s="434"/>
      <c r="AF67" s="436"/>
      <c r="AG67" s="431"/>
      <c r="AH67" s="434"/>
      <c r="AI67" s="434"/>
      <c r="AJ67" s="434"/>
      <c r="AK67" s="434"/>
      <c r="AL67" s="434"/>
      <c r="AM67" s="436"/>
      <c r="AN67" s="431"/>
      <c r="AO67" s="434"/>
      <c r="AP67" s="434"/>
      <c r="AQ67" s="434"/>
      <c r="AR67" s="434"/>
      <c r="AS67" s="434"/>
      <c r="AT67" s="436"/>
      <c r="AU67" s="431"/>
      <c r="AV67" s="434"/>
      <c r="AW67" s="434"/>
      <c r="AX67" s="439"/>
      <c r="AY67" s="443"/>
      <c r="AZ67" s="446"/>
      <c r="BA67" s="449"/>
      <c r="BB67" s="380"/>
      <c r="BC67" s="206"/>
      <c r="BD67" s="206"/>
      <c r="BE67" s="206"/>
      <c r="BF67" s="218"/>
    </row>
    <row r="68" spans="2:58" ht="20.25" customHeight="1">
      <c r="B68" s="101"/>
      <c r="C68" s="120"/>
      <c r="D68" s="138"/>
      <c r="E68" s="149"/>
      <c r="F68" s="154"/>
      <c r="G68" s="167"/>
      <c r="H68" s="179"/>
      <c r="I68" s="187"/>
      <c r="J68" s="187"/>
      <c r="K68" s="192"/>
      <c r="L68" s="198"/>
      <c r="M68" s="205"/>
      <c r="N68" s="205"/>
      <c r="O68" s="217"/>
      <c r="P68" s="225" t="s">
        <v>40</v>
      </c>
      <c r="Q68" s="234"/>
      <c r="R68" s="242"/>
      <c r="S68" s="256" t="str">
        <f>IF(S67="","",VLOOKUP(S67,'参考様式１ シフト記号表（勤務時間帯）'!$C$6:$K$35,9,FALSE))</f>
        <v/>
      </c>
      <c r="T68" s="268" t="str">
        <f>IF(T67="","",VLOOKUP(T67,'参考様式１ シフト記号表（勤務時間帯）'!$C$6:$K$35,9,FALSE))</f>
        <v/>
      </c>
      <c r="U68" s="268" t="str">
        <f>IF(U67="","",VLOOKUP(U67,'参考様式１ シフト記号表（勤務時間帯）'!$C$6:$K$35,9,FALSE))</f>
        <v/>
      </c>
      <c r="V68" s="268" t="str">
        <f>IF(V67="","",VLOOKUP(V67,'参考様式１ シフト記号表（勤務時間帯）'!$C$6:$K$35,9,FALSE))</f>
        <v/>
      </c>
      <c r="W68" s="268" t="str">
        <f>IF(W67="","",VLOOKUP(W67,'参考様式１ シフト記号表（勤務時間帯）'!$C$6:$K$35,9,FALSE))</f>
        <v/>
      </c>
      <c r="X68" s="268" t="str">
        <f>IF(X67="","",VLOOKUP(X67,'参考様式１ シフト記号表（勤務時間帯）'!$C$6:$K$35,9,FALSE))</f>
        <v/>
      </c>
      <c r="Y68" s="280" t="str">
        <f>IF(Y67="","",VLOOKUP(Y67,'参考様式１ シフト記号表（勤務時間帯）'!$C$6:$K$35,9,FALSE))</f>
        <v/>
      </c>
      <c r="Z68" s="256" t="str">
        <f>IF(Z67="","",VLOOKUP(Z67,'参考様式１ シフト記号表（勤務時間帯）'!$C$6:$K$35,9,FALSE))</f>
        <v/>
      </c>
      <c r="AA68" s="268" t="str">
        <f>IF(AA67="","",VLOOKUP(AA67,'参考様式１ シフト記号表（勤務時間帯）'!$C$6:$K$35,9,FALSE))</f>
        <v/>
      </c>
      <c r="AB68" s="268" t="str">
        <f>IF(AB67="","",VLOOKUP(AB67,'参考様式１ シフト記号表（勤務時間帯）'!$C$6:$K$35,9,FALSE))</f>
        <v/>
      </c>
      <c r="AC68" s="268" t="str">
        <f>IF(AC67="","",VLOOKUP(AC67,'参考様式１ シフト記号表（勤務時間帯）'!$C$6:$K$35,9,FALSE))</f>
        <v/>
      </c>
      <c r="AD68" s="268" t="str">
        <f>IF(AD67="","",VLOOKUP(AD67,'参考様式１ シフト記号表（勤務時間帯）'!$C$6:$K$35,9,FALSE))</f>
        <v/>
      </c>
      <c r="AE68" s="268" t="str">
        <f>IF(AE67="","",VLOOKUP(AE67,'参考様式１ シフト記号表（勤務時間帯）'!$C$6:$K$35,9,FALSE))</f>
        <v/>
      </c>
      <c r="AF68" s="280" t="str">
        <f>IF(AF67="","",VLOOKUP(AF67,'参考様式１ シフト記号表（勤務時間帯）'!$C$6:$K$35,9,FALSE))</f>
        <v/>
      </c>
      <c r="AG68" s="256" t="str">
        <f>IF(AG67="","",VLOOKUP(AG67,'参考様式１ シフト記号表（勤務時間帯）'!$C$6:$K$35,9,FALSE))</f>
        <v/>
      </c>
      <c r="AH68" s="268" t="str">
        <f>IF(AH67="","",VLOOKUP(AH67,'参考様式１ シフト記号表（勤務時間帯）'!$C$6:$K$35,9,FALSE))</f>
        <v/>
      </c>
      <c r="AI68" s="268" t="str">
        <f>IF(AI67="","",VLOOKUP(AI67,'参考様式１ シフト記号表（勤務時間帯）'!$C$6:$K$35,9,FALSE))</f>
        <v/>
      </c>
      <c r="AJ68" s="268" t="str">
        <f>IF(AJ67="","",VLOOKUP(AJ67,'参考様式１ シフト記号表（勤務時間帯）'!$C$6:$K$35,9,FALSE))</f>
        <v/>
      </c>
      <c r="AK68" s="268" t="str">
        <f>IF(AK67="","",VLOOKUP(AK67,'参考様式１ シフト記号表（勤務時間帯）'!$C$6:$K$35,9,FALSE))</f>
        <v/>
      </c>
      <c r="AL68" s="268" t="str">
        <f>IF(AL67="","",VLOOKUP(AL67,'参考様式１ シフト記号表（勤務時間帯）'!$C$6:$K$35,9,FALSE))</f>
        <v/>
      </c>
      <c r="AM68" s="280" t="str">
        <f>IF(AM67="","",VLOOKUP(AM67,'参考様式１ シフト記号表（勤務時間帯）'!$C$6:$K$35,9,FALSE))</f>
        <v/>
      </c>
      <c r="AN68" s="256" t="str">
        <f>IF(AN67="","",VLOOKUP(AN67,'参考様式１ シフト記号表（勤務時間帯）'!$C$6:$K$35,9,FALSE))</f>
        <v/>
      </c>
      <c r="AO68" s="268" t="str">
        <f>IF(AO67="","",VLOOKUP(AO67,'参考様式１ シフト記号表（勤務時間帯）'!$C$6:$K$35,9,FALSE))</f>
        <v/>
      </c>
      <c r="AP68" s="268" t="str">
        <f>IF(AP67="","",VLOOKUP(AP67,'参考様式１ シフト記号表（勤務時間帯）'!$C$6:$K$35,9,FALSE))</f>
        <v/>
      </c>
      <c r="AQ68" s="268" t="str">
        <f>IF(AQ67="","",VLOOKUP(AQ67,'参考様式１ シフト記号表（勤務時間帯）'!$C$6:$K$35,9,FALSE))</f>
        <v/>
      </c>
      <c r="AR68" s="268" t="str">
        <f>IF(AR67="","",VLOOKUP(AR67,'参考様式１ シフト記号表（勤務時間帯）'!$C$6:$K$35,9,FALSE))</f>
        <v/>
      </c>
      <c r="AS68" s="268" t="str">
        <f>IF(AS67="","",VLOOKUP(AS67,'参考様式１ シフト記号表（勤務時間帯）'!$C$6:$K$35,9,FALSE))</f>
        <v/>
      </c>
      <c r="AT68" s="280" t="str">
        <f>IF(AT67="","",VLOOKUP(AT67,'参考様式１ シフト記号表（勤務時間帯）'!$C$6:$K$35,9,FALSE))</f>
        <v/>
      </c>
      <c r="AU68" s="256" t="str">
        <f>IF(AU67="","",VLOOKUP(AU67,'参考様式１ シフト記号表（勤務時間帯）'!$C$6:$K$35,9,FALSE))</f>
        <v/>
      </c>
      <c r="AV68" s="268" t="str">
        <f>IF(AV67="","",VLOOKUP(AV67,'参考様式１ シフト記号表（勤務時間帯）'!$C$6:$K$35,9,FALSE))</f>
        <v/>
      </c>
      <c r="AW68" s="268" t="str">
        <f>IF(AW67="","",VLOOKUP(AW67,'参考様式１ シフト記号表（勤務時間帯）'!$C$6:$K$35,9,FALSE))</f>
        <v/>
      </c>
      <c r="AX68" s="327">
        <f>IF($BB$3="４週",SUM(S68:AT68),IF($BB$3="暦月",SUM(S68:AW68),""))</f>
        <v>0</v>
      </c>
      <c r="AY68" s="340"/>
      <c r="AZ68" s="352">
        <f>IF($BB$3="４週",AX68/4,IF($BB$3="暦月",'参考様式１（100名）'!AX68/('参考様式１（100名）'!$BB$8/7),""))</f>
        <v>0</v>
      </c>
      <c r="BA68" s="362"/>
      <c r="BB68" s="381"/>
      <c r="BC68" s="205"/>
      <c r="BD68" s="205"/>
      <c r="BE68" s="205"/>
      <c r="BF68" s="217"/>
    </row>
    <row r="69" spans="2:58" ht="20.25" customHeight="1">
      <c r="B69" s="101"/>
      <c r="C69" s="121"/>
      <c r="D69" s="139"/>
      <c r="E69" s="150"/>
      <c r="F69" s="423">
        <f>C67</f>
        <v>0</v>
      </c>
      <c r="G69" s="168"/>
      <c r="H69" s="179"/>
      <c r="I69" s="187"/>
      <c r="J69" s="187"/>
      <c r="K69" s="192"/>
      <c r="L69" s="200"/>
      <c r="M69" s="207"/>
      <c r="N69" s="207"/>
      <c r="O69" s="219"/>
      <c r="P69" s="226" t="s">
        <v>107</v>
      </c>
      <c r="Q69" s="235"/>
      <c r="R69" s="243"/>
      <c r="S69" s="257" t="str">
        <f>IF(S67="","",VLOOKUP(S67,'参考様式１ シフト記号表（勤務時間帯）'!$C$6:$S$35,17,FALSE))</f>
        <v/>
      </c>
      <c r="T69" s="269" t="str">
        <f>IF(T67="","",VLOOKUP(T67,'参考様式１ シフト記号表（勤務時間帯）'!$C$6:$S$35,17,FALSE))</f>
        <v/>
      </c>
      <c r="U69" s="269" t="str">
        <f>IF(U67="","",VLOOKUP(U67,'参考様式１ シフト記号表（勤務時間帯）'!$C$6:$S$35,17,FALSE))</f>
        <v/>
      </c>
      <c r="V69" s="269" t="str">
        <f>IF(V67="","",VLOOKUP(V67,'参考様式１ シフト記号表（勤務時間帯）'!$C$6:$S$35,17,FALSE))</f>
        <v/>
      </c>
      <c r="W69" s="269" t="str">
        <f>IF(W67="","",VLOOKUP(W67,'参考様式１ シフト記号表（勤務時間帯）'!$C$6:$S$35,17,FALSE))</f>
        <v/>
      </c>
      <c r="X69" s="269" t="str">
        <f>IF(X67="","",VLOOKUP(X67,'参考様式１ シフト記号表（勤務時間帯）'!$C$6:$S$35,17,FALSE))</f>
        <v/>
      </c>
      <c r="Y69" s="281" t="str">
        <f>IF(Y67="","",VLOOKUP(Y67,'参考様式１ シフト記号表（勤務時間帯）'!$C$6:$S$35,17,FALSE))</f>
        <v/>
      </c>
      <c r="Z69" s="257" t="str">
        <f>IF(Z67="","",VLOOKUP(Z67,'参考様式１ シフト記号表（勤務時間帯）'!$C$6:$S$35,17,FALSE))</f>
        <v/>
      </c>
      <c r="AA69" s="269" t="str">
        <f>IF(AA67="","",VLOOKUP(AA67,'参考様式１ シフト記号表（勤務時間帯）'!$C$6:$S$35,17,FALSE))</f>
        <v/>
      </c>
      <c r="AB69" s="269" t="str">
        <f>IF(AB67="","",VLOOKUP(AB67,'参考様式１ シフト記号表（勤務時間帯）'!$C$6:$S$35,17,FALSE))</f>
        <v/>
      </c>
      <c r="AC69" s="269" t="str">
        <f>IF(AC67="","",VLOOKUP(AC67,'参考様式１ シフト記号表（勤務時間帯）'!$C$6:$S$35,17,FALSE))</f>
        <v/>
      </c>
      <c r="AD69" s="269" t="str">
        <f>IF(AD67="","",VLOOKUP(AD67,'参考様式１ シフト記号表（勤務時間帯）'!$C$6:$S$35,17,FALSE))</f>
        <v/>
      </c>
      <c r="AE69" s="269" t="str">
        <f>IF(AE67="","",VLOOKUP(AE67,'参考様式１ シフト記号表（勤務時間帯）'!$C$6:$S$35,17,FALSE))</f>
        <v/>
      </c>
      <c r="AF69" s="281" t="str">
        <f>IF(AF67="","",VLOOKUP(AF67,'参考様式１ シフト記号表（勤務時間帯）'!$C$6:$S$35,17,FALSE))</f>
        <v/>
      </c>
      <c r="AG69" s="257" t="str">
        <f>IF(AG67="","",VLOOKUP(AG67,'参考様式１ シフト記号表（勤務時間帯）'!$C$6:$S$35,17,FALSE))</f>
        <v/>
      </c>
      <c r="AH69" s="269" t="str">
        <f>IF(AH67="","",VLOOKUP(AH67,'参考様式１ シフト記号表（勤務時間帯）'!$C$6:$S$35,17,FALSE))</f>
        <v/>
      </c>
      <c r="AI69" s="269" t="str">
        <f>IF(AI67="","",VLOOKUP(AI67,'参考様式１ シフト記号表（勤務時間帯）'!$C$6:$S$35,17,FALSE))</f>
        <v/>
      </c>
      <c r="AJ69" s="269" t="str">
        <f>IF(AJ67="","",VLOOKUP(AJ67,'参考様式１ シフト記号表（勤務時間帯）'!$C$6:$S$35,17,FALSE))</f>
        <v/>
      </c>
      <c r="AK69" s="269" t="str">
        <f>IF(AK67="","",VLOOKUP(AK67,'参考様式１ シフト記号表（勤務時間帯）'!$C$6:$S$35,17,FALSE))</f>
        <v/>
      </c>
      <c r="AL69" s="269" t="str">
        <f>IF(AL67="","",VLOOKUP(AL67,'参考様式１ シフト記号表（勤務時間帯）'!$C$6:$S$35,17,FALSE))</f>
        <v/>
      </c>
      <c r="AM69" s="281" t="str">
        <f>IF(AM67="","",VLOOKUP(AM67,'参考様式１ シフト記号表（勤務時間帯）'!$C$6:$S$35,17,FALSE))</f>
        <v/>
      </c>
      <c r="AN69" s="257" t="str">
        <f>IF(AN67="","",VLOOKUP(AN67,'参考様式１ シフト記号表（勤務時間帯）'!$C$6:$S$35,17,FALSE))</f>
        <v/>
      </c>
      <c r="AO69" s="269" t="str">
        <f>IF(AO67="","",VLOOKUP(AO67,'参考様式１ シフト記号表（勤務時間帯）'!$C$6:$S$35,17,FALSE))</f>
        <v/>
      </c>
      <c r="AP69" s="269" t="str">
        <f>IF(AP67="","",VLOOKUP(AP67,'参考様式１ シフト記号表（勤務時間帯）'!$C$6:$S$35,17,FALSE))</f>
        <v/>
      </c>
      <c r="AQ69" s="269" t="str">
        <f>IF(AQ67="","",VLOOKUP(AQ67,'参考様式１ シフト記号表（勤務時間帯）'!$C$6:$S$35,17,FALSE))</f>
        <v/>
      </c>
      <c r="AR69" s="269" t="str">
        <f>IF(AR67="","",VLOOKUP(AR67,'参考様式１ シフト記号表（勤務時間帯）'!$C$6:$S$35,17,FALSE))</f>
        <v/>
      </c>
      <c r="AS69" s="269" t="str">
        <f>IF(AS67="","",VLOOKUP(AS67,'参考様式１ シフト記号表（勤務時間帯）'!$C$6:$S$35,17,FALSE))</f>
        <v/>
      </c>
      <c r="AT69" s="281" t="str">
        <f>IF(AT67="","",VLOOKUP(AT67,'参考様式１ シフト記号表（勤務時間帯）'!$C$6:$S$35,17,FALSE))</f>
        <v/>
      </c>
      <c r="AU69" s="257" t="str">
        <f>IF(AU67="","",VLOOKUP(AU67,'参考様式１ シフト記号表（勤務時間帯）'!$C$6:$S$35,17,FALSE))</f>
        <v/>
      </c>
      <c r="AV69" s="269" t="str">
        <f>IF(AV67="","",VLOOKUP(AV67,'参考様式１ シフト記号表（勤務時間帯）'!$C$6:$S$35,17,FALSE))</f>
        <v/>
      </c>
      <c r="AW69" s="269" t="str">
        <f>IF(AW67="","",VLOOKUP(AW67,'参考様式１ シフト記号表（勤務時間帯）'!$C$6:$S$35,17,FALSE))</f>
        <v/>
      </c>
      <c r="AX69" s="328">
        <f>IF($BB$3="４週",SUM(S69:AT69),IF($BB$3="暦月",SUM(S69:AW69),""))</f>
        <v>0</v>
      </c>
      <c r="AY69" s="341"/>
      <c r="AZ69" s="353">
        <f>IF($BB$3="４週",AX69/4,IF($BB$3="暦月",'参考様式１（100名）'!AX69/('参考様式１（100名）'!$BB$8/7),""))</f>
        <v>0</v>
      </c>
      <c r="BA69" s="363"/>
      <c r="BB69" s="382"/>
      <c r="BC69" s="207"/>
      <c r="BD69" s="207"/>
      <c r="BE69" s="207"/>
      <c r="BF69" s="219"/>
    </row>
    <row r="70" spans="2:58" ht="20.25" customHeight="1">
      <c r="B70" s="101">
        <f>B67+1</f>
        <v>17</v>
      </c>
      <c r="C70" s="119"/>
      <c r="D70" s="137"/>
      <c r="E70" s="148"/>
      <c r="F70" s="156"/>
      <c r="G70" s="156"/>
      <c r="H70" s="180"/>
      <c r="I70" s="187"/>
      <c r="J70" s="187"/>
      <c r="K70" s="192"/>
      <c r="L70" s="199"/>
      <c r="M70" s="206"/>
      <c r="N70" s="206"/>
      <c r="O70" s="218"/>
      <c r="P70" s="227" t="s">
        <v>105</v>
      </c>
      <c r="Q70" s="236"/>
      <c r="R70" s="244"/>
      <c r="S70" s="431"/>
      <c r="T70" s="434"/>
      <c r="U70" s="434"/>
      <c r="V70" s="434"/>
      <c r="W70" s="434"/>
      <c r="X70" s="434"/>
      <c r="Y70" s="436"/>
      <c r="Z70" s="431"/>
      <c r="AA70" s="434"/>
      <c r="AB70" s="434"/>
      <c r="AC70" s="434"/>
      <c r="AD70" s="434"/>
      <c r="AE70" s="434"/>
      <c r="AF70" s="436"/>
      <c r="AG70" s="431"/>
      <c r="AH70" s="434"/>
      <c r="AI70" s="434"/>
      <c r="AJ70" s="434"/>
      <c r="AK70" s="434"/>
      <c r="AL70" s="434"/>
      <c r="AM70" s="436"/>
      <c r="AN70" s="431"/>
      <c r="AO70" s="434"/>
      <c r="AP70" s="434"/>
      <c r="AQ70" s="434"/>
      <c r="AR70" s="434"/>
      <c r="AS70" s="434"/>
      <c r="AT70" s="436"/>
      <c r="AU70" s="431"/>
      <c r="AV70" s="434"/>
      <c r="AW70" s="434"/>
      <c r="AX70" s="439"/>
      <c r="AY70" s="443"/>
      <c r="AZ70" s="446"/>
      <c r="BA70" s="449"/>
      <c r="BB70" s="380"/>
      <c r="BC70" s="206"/>
      <c r="BD70" s="206"/>
      <c r="BE70" s="206"/>
      <c r="BF70" s="218"/>
    </row>
    <row r="71" spans="2:58" ht="20.25" customHeight="1">
      <c r="B71" s="101"/>
      <c r="C71" s="120"/>
      <c r="D71" s="138"/>
      <c r="E71" s="149"/>
      <c r="F71" s="154"/>
      <c r="G71" s="167"/>
      <c r="H71" s="179"/>
      <c r="I71" s="187"/>
      <c r="J71" s="187"/>
      <c r="K71" s="192"/>
      <c r="L71" s="198"/>
      <c r="M71" s="205"/>
      <c r="N71" s="205"/>
      <c r="O71" s="217"/>
      <c r="P71" s="225" t="s">
        <v>40</v>
      </c>
      <c r="Q71" s="234"/>
      <c r="R71" s="242"/>
      <c r="S71" s="256" t="str">
        <f>IF(S70="","",VLOOKUP(S70,'参考様式１ シフト記号表（勤務時間帯）'!$C$6:$K$35,9,FALSE))</f>
        <v/>
      </c>
      <c r="T71" s="268" t="str">
        <f>IF(T70="","",VLOOKUP(T70,'参考様式１ シフト記号表（勤務時間帯）'!$C$6:$K$35,9,FALSE))</f>
        <v/>
      </c>
      <c r="U71" s="268" t="str">
        <f>IF(U70="","",VLOOKUP(U70,'参考様式１ シフト記号表（勤務時間帯）'!$C$6:$K$35,9,FALSE))</f>
        <v/>
      </c>
      <c r="V71" s="268" t="str">
        <f>IF(V70="","",VLOOKUP(V70,'参考様式１ シフト記号表（勤務時間帯）'!$C$6:$K$35,9,FALSE))</f>
        <v/>
      </c>
      <c r="W71" s="268" t="str">
        <f>IF(W70="","",VLOOKUP(W70,'参考様式１ シフト記号表（勤務時間帯）'!$C$6:$K$35,9,FALSE))</f>
        <v/>
      </c>
      <c r="X71" s="268" t="str">
        <f>IF(X70="","",VLOOKUP(X70,'参考様式１ シフト記号表（勤務時間帯）'!$C$6:$K$35,9,FALSE))</f>
        <v/>
      </c>
      <c r="Y71" s="280" t="str">
        <f>IF(Y70="","",VLOOKUP(Y70,'参考様式１ シフト記号表（勤務時間帯）'!$C$6:$K$35,9,FALSE))</f>
        <v/>
      </c>
      <c r="Z71" s="256" t="str">
        <f>IF(Z70="","",VLOOKUP(Z70,'参考様式１ シフト記号表（勤務時間帯）'!$C$6:$K$35,9,FALSE))</f>
        <v/>
      </c>
      <c r="AA71" s="268" t="str">
        <f>IF(AA70="","",VLOOKUP(AA70,'参考様式１ シフト記号表（勤務時間帯）'!$C$6:$K$35,9,FALSE))</f>
        <v/>
      </c>
      <c r="AB71" s="268" t="str">
        <f>IF(AB70="","",VLOOKUP(AB70,'参考様式１ シフト記号表（勤務時間帯）'!$C$6:$K$35,9,FALSE))</f>
        <v/>
      </c>
      <c r="AC71" s="268" t="str">
        <f>IF(AC70="","",VLOOKUP(AC70,'参考様式１ シフト記号表（勤務時間帯）'!$C$6:$K$35,9,FALSE))</f>
        <v/>
      </c>
      <c r="AD71" s="268" t="str">
        <f>IF(AD70="","",VLOOKUP(AD70,'参考様式１ シフト記号表（勤務時間帯）'!$C$6:$K$35,9,FALSE))</f>
        <v/>
      </c>
      <c r="AE71" s="268" t="str">
        <f>IF(AE70="","",VLOOKUP(AE70,'参考様式１ シフト記号表（勤務時間帯）'!$C$6:$K$35,9,FALSE))</f>
        <v/>
      </c>
      <c r="AF71" s="280" t="str">
        <f>IF(AF70="","",VLOOKUP(AF70,'参考様式１ シフト記号表（勤務時間帯）'!$C$6:$K$35,9,FALSE))</f>
        <v/>
      </c>
      <c r="AG71" s="256" t="str">
        <f>IF(AG70="","",VLOOKUP(AG70,'参考様式１ シフト記号表（勤務時間帯）'!$C$6:$K$35,9,FALSE))</f>
        <v/>
      </c>
      <c r="AH71" s="268" t="str">
        <f>IF(AH70="","",VLOOKUP(AH70,'参考様式１ シフト記号表（勤務時間帯）'!$C$6:$K$35,9,FALSE))</f>
        <v/>
      </c>
      <c r="AI71" s="268" t="str">
        <f>IF(AI70="","",VLOOKUP(AI70,'参考様式１ シフト記号表（勤務時間帯）'!$C$6:$K$35,9,FALSE))</f>
        <v/>
      </c>
      <c r="AJ71" s="268" t="str">
        <f>IF(AJ70="","",VLOOKUP(AJ70,'参考様式１ シフト記号表（勤務時間帯）'!$C$6:$K$35,9,FALSE))</f>
        <v/>
      </c>
      <c r="AK71" s="268" t="str">
        <f>IF(AK70="","",VLOOKUP(AK70,'参考様式１ シフト記号表（勤務時間帯）'!$C$6:$K$35,9,FALSE))</f>
        <v/>
      </c>
      <c r="AL71" s="268" t="str">
        <f>IF(AL70="","",VLOOKUP(AL70,'参考様式１ シフト記号表（勤務時間帯）'!$C$6:$K$35,9,FALSE))</f>
        <v/>
      </c>
      <c r="AM71" s="280" t="str">
        <f>IF(AM70="","",VLOOKUP(AM70,'参考様式１ シフト記号表（勤務時間帯）'!$C$6:$K$35,9,FALSE))</f>
        <v/>
      </c>
      <c r="AN71" s="256" t="str">
        <f>IF(AN70="","",VLOOKUP(AN70,'参考様式１ シフト記号表（勤務時間帯）'!$C$6:$K$35,9,FALSE))</f>
        <v/>
      </c>
      <c r="AO71" s="268" t="str">
        <f>IF(AO70="","",VLOOKUP(AO70,'参考様式１ シフト記号表（勤務時間帯）'!$C$6:$K$35,9,FALSE))</f>
        <v/>
      </c>
      <c r="AP71" s="268" t="str">
        <f>IF(AP70="","",VLOOKUP(AP70,'参考様式１ シフト記号表（勤務時間帯）'!$C$6:$K$35,9,FALSE))</f>
        <v/>
      </c>
      <c r="AQ71" s="268" t="str">
        <f>IF(AQ70="","",VLOOKUP(AQ70,'参考様式１ シフト記号表（勤務時間帯）'!$C$6:$K$35,9,FALSE))</f>
        <v/>
      </c>
      <c r="AR71" s="268" t="str">
        <f>IF(AR70="","",VLOOKUP(AR70,'参考様式１ シフト記号表（勤務時間帯）'!$C$6:$K$35,9,FALSE))</f>
        <v/>
      </c>
      <c r="AS71" s="268" t="str">
        <f>IF(AS70="","",VLOOKUP(AS70,'参考様式１ シフト記号表（勤務時間帯）'!$C$6:$K$35,9,FALSE))</f>
        <v/>
      </c>
      <c r="AT71" s="280" t="str">
        <f>IF(AT70="","",VLOOKUP(AT70,'参考様式１ シフト記号表（勤務時間帯）'!$C$6:$K$35,9,FALSE))</f>
        <v/>
      </c>
      <c r="AU71" s="256" t="str">
        <f>IF(AU70="","",VLOOKUP(AU70,'参考様式１ シフト記号表（勤務時間帯）'!$C$6:$K$35,9,FALSE))</f>
        <v/>
      </c>
      <c r="AV71" s="268" t="str">
        <f>IF(AV70="","",VLOOKUP(AV70,'参考様式１ シフト記号表（勤務時間帯）'!$C$6:$K$35,9,FALSE))</f>
        <v/>
      </c>
      <c r="AW71" s="268" t="str">
        <f>IF(AW70="","",VLOOKUP(AW70,'参考様式１ シフト記号表（勤務時間帯）'!$C$6:$K$35,9,FALSE))</f>
        <v/>
      </c>
      <c r="AX71" s="327">
        <f>IF($BB$3="４週",SUM(S71:AT71),IF($BB$3="暦月",SUM(S71:AW71),""))</f>
        <v>0</v>
      </c>
      <c r="AY71" s="340"/>
      <c r="AZ71" s="352">
        <f>IF($BB$3="４週",AX71/4,IF($BB$3="暦月",'参考様式１（100名）'!AX71/('参考様式１（100名）'!$BB$8/7),""))</f>
        <v>0</v>
      </c>
      <c r="BA71" s="362"/>
      <c r="BB71" s="381"/>
      <c r="BC71" s="205"/>
      <c r="BD71" s="205"/>
      <c r="BE71" s="205"/>
      <c r="BF71" s="217"/>
    </row>
    <row r="72" spans="2:58" ht="20.25" customHeight="1">
      <c r="B72" s="101"/>
      <c r="C72" s="121"/>
      <c r="D72" s="139"/>
      <c r="E72" s="150"/>
      <c r="F72" s="423">
        <f>C70</f>
        <v>0</v>
      </c>
      <c r="G72" s="168"/>
      <c r="H72" s="179"/>
      <c r="I72" s="187"/>
      <c r="J72" s="187"/>
      <c r="K72" s="192"/>
      <c r="L72" s="200"/>
      <c r="M72" s="207"/>
      <c r="N72" s="207"/>
      <c r="O72" s="219"/>
      <c r="P72" s="226" t="s">
        <v>107</v>
      </c>
      <c r="Q72" s="235"/>
      <c r="R72" s="243"/>
      <c r="S72" s="257" t="str">
        <f>IF(S70="","",VLOOKUP(S70,'参考様式１ シフト記号表（勤務時間帯）'!$C$6:$S$35,17,FALSE))</f>
        <v/>
      </c>
      <c r="T72" s="269" t="str">
        <f>IF(T70="","",VLOOKUP(T70,'参考様式１ シフト記号表（勤務時間帯）'!$C$6:$S$35,17,FALSE))</f>
        <v/>
      </c>
      <c r="U72" s="269" t="str">
        <f>IF(U70="","",VLOOKUP(U70,'参考様式１ シフト記号表（勤務時間帯）'!$C$6:$S$35,17,FALSE))</f>
        <v/>
      </c>
      <c r="V72" s="269" t="str">
        <f>IF(V70="","",VLOOKUP(V70,'参考様式１ シフト記号表（勤務時間帯）'!$C$6:$S$35,17,FALSE))</f>
        <v/>
      </c>
      <c r="W72" s="269" t="str">
        <f>IF(W70="","",VLOOKUP(W70,'参考様式１ シフト記号表（勤務時間帯）'!$C$6:$S$35,17,FALSE))</f>
        <v/>
      </c>
      <c r="X72" s="269" t="str">
        <f>IF(X70="","",VLOOKUP(X70,'参考様式１ シフト記号表（勤務時間帯）'!$C$6:$S$35,17,FALSE))</f>
        <v/>
      </c>
      <c r="Y72" s="281" t="str">
        <f>IF(Y70="","",VLOOKUP(Y70,'参考様式１ シフト記号表（勤務時間帯）'!$C$6:$S$35,17,FALSE))</f>
        <v/>
      </c>
      <c r="Z72" s="257" t="str">
        <f>IF(Z70="","",VLOOKUP(Z70,'参考様式１ シフト記号表（勤務時間帯）'!$C$6:$S$35,17,FALSE))</f>
        <v/>
      </c>
      <c r="AA72" s="269" t="str">
        <f>IF(AA70="","",VLOOKUP(AA70,'参考様式１ シフト記号表（勤務時間帯）'!$C$6:$S$35,17,FALSE))</f>
        <v/>
      </c>
      <c r="AB72" s="269" t="str">
        <f>IF(AB70="","",VLOOKUP(AB70,'参考様式１ シフト記号表（勤務時間帯）'!$C$6:$S$35,17,FALSE))</f>
        <v/>
      </c>
      <c r="AC72" s="269" t="str">
        <f>IF(AC70="","",VLOOKUP(AC70,'参考様式１ シフト記号表（勤務時間帯）'!$C$6:$S$35,17,FALSE))</f>
        <v/>
      </c>
      <c r="AD72" s="269" t="str">
        <f>IF(AD70="","",VLOOKUP(AD70,'参考様式１ シフト記号表（勤務時間帯）'!$C$6:$S$35,17,FALSE))</f>
        <v/>
      </c>
      <c r="AE72" s="269" t="str">
        <f>IF(AE70="","",VLOOKUP(AE70,'参考様式１ シフト記号表（勤務時間帯）'!$C$6:$S$35,17,FALSE))</f>
        <v/>
      </c>
      <c r="AF72" s="281" t="str">
        <f>IF(AF70="","",VLOOKUP(AF70,'参考様式１ シフト記号表（勤務時間帯）'!$C$6:$S$35,17,FALSE))</f>
        <v/>
      </c>
      <c r="AG72" s="257" t="str">
        <f>IF(AG70="","",VLOOKUP(AG70,'参考様式１ シフト記号表（勤務時間帯）'!$C$6:$S$35,17,FALSE))</f>
        <v/>
      </c>
      <c r="AH72" s="269" t="str">
        <f>IF(AH70="","",VLOOKUP(AH70,'参考様式１ シフト記号表（勤務時間帯）'!$C$6:$S$35,17,FALSE))</f>
        <v/>
      </c>
      <c r="AI72" s="269" t="str">
        <f>IF(AI70="","",VLOOKUP(AI70,'参考様式１ シフト記号表（勤務時間帯）'!$C$6:$S$35,17,FALSE))</f>
        <v/>
      </c>
      <c r="AJ72" s="269" t="str">
        <f>IF(AJ70="","",VLOOKUP(AJ70,'参考様式１ シフト記号表（勤務時間帯）'!$C$6:$S$35,17,FALSE))</f>
        <v/>
      </c>
      <c r="AK72" s="269" t="str">
        <f>IF(AK70="","",VLOOKUP(AK70,'参考様式１ シフト記号表（勤務時間帯）'!$C$6:$S$35,17,FALSE))</f>
        <v/>
      </c>
      <c r="AL72" s="269" t="str">
        <f>IF(AL70="","",VLOOKUP(AL70,'参考様式１ シフト記号表（勤務時間帯）'!$C$6:$S$35,17,FALSE))</f>
        <v/>
      </c>
      <c r="AM72" s="281" t="str">
        <f>IF(AM70="","",VLOOKUP(AM70,'参考様式１ シフト記号表（勤務時間帯）'!$C$6:$S$35,17,FALSE))</f>
        <v/>
      </c>
      <c r="AN72" s="257" t="str">
        <f>IF(AN70="","",VLOOKUP(AN70,'参考様式１ シフト記号表（勤務時間帯）'!$C$6:$S$35,17,FALSE))</f>
        <v/>
      </c>
      <c r="AO72" s="269" t="str">
        <f>IF(AO70="","",VLOOKUP(AO70,'参考様式１ シフト記号表（勤務時間帯）'!$C$6:$S$35,17,FALSE))</f>
        <v/>
      </c>
      <c r="AP72" s="269" t="str">
        <f>IF(AP70="","",VLOOKUP(AP70,'参考様式１ シフト記号表（勤務時間帯）'!$C$6:$S$35,17,FALSE))</f>
        <v/>
      </c>
      <c r="AQ72" s="269" t="str">
        <f>IF(AQ70="","",VLOOKUP(AQ70,'参考様式１ シフト記号表（勤務時間帯）'!$C$6:$S$35,17,FALSE))</f>
        <v/>
      </c>
      <c r="AR72" s="269" t="str">
        <f>IF(AR70="","",VLOOKUP(AR70,'参考様式１ シフト記号表（勤務時間帯）'!$C$6:$S$35,17,FALSE))</f>
        <v/>
      </c>
      <c r="AS72" s="269" t="str">
        <f>IF(AS70="","",VLOOKUP(AS70,'参考様式１ シフト記号表（勤務時間帯）'!$C$6:$S$35,17,FALSE))</f>
        <v/>
      </c>
      <c r="AT72" s="281" t="str">
        <f>IF(AT70="","",VLOOKUP(AT70,'参考様式１ シフト記号表（勤務時間帯）'!$C$6:$S$35,17,FALSE))</f>
        <v/>
      </c>
      <c r="AU72" s="257" t="str">
        <f>IF(AU70="","",VLOOKUP(AU70,'参考様式１ シフト記号表（勤務時間帯）'!$C$6:$S$35,17,FALSE))</f>
        <v/>
      </c>
      <c r="AV72" s="269" t="str">
        <f>IF(AV70="","",VLOOKUP(AV70,'参考様式１ シフト記号表（勤務時間帯）'!$C$6:$S$35,17,FALSE))</f>
        <v/>
      </c>
      <c r="AW72" s="269" t="str">
        <f>IF(AW70="","",VLOOKUP(AW70,'参考様式１ シフト記号表（勤務時間帯）'!$C$6:$S$35,17,FALSE))</f>
        <v/>
      </c>
      <c r="AX72" s="328">
        <f>IF($BB$3="４週",SUM(S72:AT72),IF($BB$3="暦月",SUM(S72:AW72),""))</f>
        <v>0</v>
      </c>
      <c r="AY72" s="341"/>
      <c r="AZ72" s="353">
        <f>IF($BB$3="４週",AX72/4,IF($BB$3="暦月",'参考様式１（100名）'!AX72/('参考様式１（100名）'!$BB$8/7),""))</f>
        <v>0</v>
      </c>
      <c r="BA72" s="363"/>
      <c r="BB72" s="382"/>
      <c r="BC72" s="207"/>
      <c r="BD72" s="207"/>
      <c r="BE72" s="207"/>
      <c r="BF72" s="219"/>
    </row>
    <row r="73" spans="2:58" ht="20.25" customHeight="1">
      <c r="B73" s="101">
        <f>B70+1</f>
        <v>18</v>
      </c>
      <c r="C73" s="119"/>
      <c r="D73" s="137"/>
      <c r="E73" s="148"/>
      <c r="F73" s="156"/>
      <c r="G73" s="156"/>
      <c r="H73" s="180"/>
      <c r="I73" s="187"/>
      <c r="J73" s="187"/>
      <c r="K73" s="192"/>
      <c r="L73" s="199"/>
      <c r="M73" s="206"/>
      <c r="N73" s="206"/>
      <c r="O73" s="218"/>
      <c r="P73" s="227" t="s">
        <v>105</v>
      </c>
      <c r="Q73" s="236"/>
      <c r="R73" s="244"/>
      <c r="S73" s="431"/>
      <c r="T73" s="434"/>
      <c r="U73" s="434"/>
      <c r="V73" s="434"/>
      <c r="W73" s="434"/>
      <c r="X73" s="434"/>
      <c r="Y73" s="436"/>
      <c r="Z73" s="431"/>
      <c r="AA73" s="434"/>
      <c r="AB73" s="434"/>
      <c r="AC73" s="434"/>
      <c r="AD73" s="434"/>
      <c r="AE73" s="434"/>
      <c r="AF73" s="436"/>
      <c r="AG73" s="431"/>
      <c r="AH73" s="434"/>
      <c r="AI73" s="434"/>
      <c r="AJ73" s="434"/>
      <c r="AK73" s="434"/>
      <c r="AL73" s="434"/>
      <c r="AM73" s="436"/>
      <c r="AN73" s="431"/>
      <c r="AO73" s="434"/>
      <c r="AP73" s="434"/>
      <c r="AQ73" s="434"/>
      <c r="AR73" s="434"/>
      <c r="AS73" s="434"/>
      <c r="AT73" s="436"/>
      <c r="AU73" s="431"/>
      <c r="AV73" s="434"/>
      <c r="AW73" s="434"/>
      <c r="AX73" s="439"/>
      <c r="AY73" s="443"/>
      <c r="AZ73" s="446"/>
      <c r="BA73" s="449"/>
      <c r="BB73" s="380"/>
      <c r="BC73" s="206"/>
      <c r="BD73" s="206"/>
      <c r="BE73" s="206"/>
      <c r="BF73" s="218"/>
    </row>
    <row r="74" spans="2:58" ht="20.25" customHeight="1">
      <c r="B74" s="101"/>
      <c r="C74" s="120"/>
      <c r="D74" s="138"/>
      <c r="E74" s="149"/>
      <c r="F74" s="154"/>
      <c r="G74" s="167"/>
      <c r="H74" s="179"/>
      <c r="I74" s="187"/>
      <c r="J74" s="187"/>
      <c r="K74" s="192"/>
      <c r="L74" s="198"/>
      <c r="M74" s="205"/>
      <c r="N74" s="205"/>
      <c r="O74" s="217"/>
      <c r="P74" s="225" t="s">
        <v>40</v>
      </c>
      <c r="Q74" s="234"/>
      <c r="R74" s="242"/>
      <c r="S74" s="256" t="str">
        <f>IF(S73="","",VLOOKUP(S73,'参考様式１ シフト記号表（勤務時間帯）'!$C$6:$K$35,9,FALSE))</f>
        <v/>
      </c>
      <c r="T74" s="268" t="str">
        <f>IF(T73="","",VLOOKUP(T73,'参考様式１ シフト記号表（勤務時間帯）'!$C$6:$K$35,9,FALSE))</f>
        <v/>
      </c>
      <c r="U74" s="268" t="str">
        <f>IF(U73="","",VLOOKUP(U73,'参考様式１ シフト記号表（勤務時間帯）'!$C$6:$K$35,9,FALSE))</f>
        <v/>
      </c>
      <c r="V74" s="268" t="str">
        <f>IF(V73="","",VLOOKUP(V73,'参考様式１ シフト記号表（勤務時間帯）'!$C$6:$K$35,9,FALSE))</f>
        <v/>
      </c>
      <c r="W74" s="268" t="str">
        <f>IF(W73="","",VLOOKUP(W73,'参考様式１ シフト記号表（勤務時間帯）'!$C$6:$K$35,9,FALSE))</f>
        <v/>
      </c>
      <c r="X74" s="268" t="str">
        <f>IF(X73="","",VLOOKUP(X73,'参考様式１ シフト記号表（勤務時間帯）'!$C$6:$K$35,9,FALSE))</f>
        <v/>
      </c>
      <c r="Y74" s="280" t="str">
        <f>IF(Y73="","",VLOOKUP(Y73,'参考様式１ シフト記号表（勤務時間帯）'!$C$6:$K$35,9,FALSE))</f>
        <v/>
      </c>
      <c r="Z74" s="256" t="str">
        <f>IF(Z73="","",VLOOKUP(Z73,'参考様式１ シフト記号表（勤務時間帯）'!$C$6:$K$35,9,FALSE))</f>
        <v/>
      </c>
      <c r="AA74" s="268" t="str">
        <f>IF(AA73="","",VLOOKUP(AA73,'参考様式１ シフト記号表（勤務時間帯）'!$C$6:$K$35,9,FALSE))</f>
        <v/>
      </c>
      <c r="AB74" s="268" t="str">
        <f>IF(AB73="","",VLOOKUP(AB73,'参考様式１ シフト記号表（勤務時間帯）'!$C$6:$K$35,9,FALSE))</f>
        <v/>
      </c>
      <c r="AC74" s="268" t="str">
        <f>IF(AC73="","",VLOOKUP(AC73,'参考様式１ シフト記号表（勤務時間帯）'!$C$6:$K$35,9,FALSE))</f>
        <v/>
      </c>
      <c r="AD74" s="268" t="str">
        <f>IF(AD73="","",VLOOKUP(AD73,'参考様式１ シフト記号表（勤務時間帯）'!$C$6:$K$35,9,FALSE))</f>
        <v/>
      </c>
      <c r="AE74" s="268" t="str">
        <f>IF(AE73="","",VLOOKUP(AE73,'参考様式１ シフト記号表（勤務時間帯）'!$C$6:$K$35,9,FALSE))</f>
        <v/>
      </c>
      <c r="AF74" s="280" t="str">
        <f>IF(AF73="","",VLOOKUP(AF73,'参考様式１ シフト記号表（勤務時間帯）'!$C$6:$K$35,9,FALSE))</f>
        <v/>
      </c>
      <c r="AG74" s="256" t="str">
        <f>IF(AG73="","",VLOOKUP(AG73,'参考様式１ シフト記号表（勤務時間帯）'!$C$6:$K$35,9,FALSE))</f>
        <v/>
      </c>
      <c r="AH74" s="268" t="str">
        <f>IF(AH73="","",VLOOKUP(AH73,'参考様式１ シフト記号表（勤務時間帯）'!$C$6:$K$35,9,FALSE))</f>
        <v/>
      </c>
      <c r="AI74" s="268" t="str">
        <f>IF(AI73="","",VLOOKUP(AI73,'参考様式１ シフト記号表（勤務時間帯）'!$C$6:$K$35,9,FALSE))</f>
        <v/>
      </c>
      <c r="AJ74" s="268" t="str">
        <f>IF(AJ73="","",VLOOKUP(AJ73,'参考様式１ シフト記号表（勤務時間帯）'!$C$6:$K$35,9,FALSE))</f>
        <v/>
      </c>
      <c r="AK74" s="268" t="str">
        <f>IF(AK73="","",VLOOKUP(AK73,'参考様式１ シフト記号表（勤務時間帯）'!$C$6:$K$35,9,FALSE))</f>
        <v/>
      </c>
      <c r="AL74" s="268" t="str">
        <f>IF(AL73="","",VLOOKUP(AL73,'参考様式１ シフト記号表（勤務時間帯）'!$C$6:$K$35,9,FALSE))</f>
        <v/>
      </c>
      <c r="AM74" s="280" t="str">
        <f>IF(AM73="","",VLOOKUP(AM73,'参考様式１ シフト記号表（勤務時間帯）'!$C$6:$K$35,9,FALSE))</f>
        <v/>
      </c>
      <c r="AN74" s="256" t="str">
        <f>IF(AN73="","",VLOOKUP(AN73,'参考様式１ シフト記号表（勤務時間帯）'!$C$6:$K$35,9,FALSE))</f>
        <v/>
      </c>
      <c r="AO74" s="268" t="str">
        <f>IF(AO73="","",VLOOKUP(AO73,'参考様式１ シフト記号表（勤務時間帯）'!$C$6:$K$35,9,FALSE))</f>
        <v/>
      </c>
      <c r="AP74" s="268" t="str">
        <f>IF(AP73="","",VLOOKUP(AP73,'参考様式１ シフト記号表（勤務時間帯）'!$C$6:$K$35,9,FALSE))</f>
        <v/>
      </c>
      <c r="AQ74" s="268" t="str">
        <f>IF(AQ73="","",VLOOKUP(AQ73,'参考様式１ シフト記号表（勤務時間帯）'!$C$6:$K$35,9,FALSE))</f>
        <v/>
      </c>
      <c r="AR74" s="268" t="str">
        <f>IF(AR73="","",VLOOKUP(AR73,'参考様式１ シフト記号表（勤務時間帯）'!$C$6:$K$35,9,FALSE))</f>
        <v/>
      </c>
      <c r="AS74" s="268" t="str">
        <f>IF(AS73="","",VLOOKUP(AS73,'参考様式１ シフト記号表（勤務時間帯）'!$C$6:$K$35,9,FALSE))</f>
        <v/>
      </c>
      <c r="AT74" s="280" t="str">
        <f>IF(AT73="","",VLOOKUP(AT73,'参考様式１ シフト記号表（勤務時間帯）'!$C$6:$K$35,9,FALSE))</f>
        <v/>
      </c>
      <c r="AU74" s="256" t="str">
        <f>IF(AU73="","",VLOOKUP(AU73,'参考様式１ シフト記号表（勤務時間帯）'!$C$6:$K$35,9,FALSE))</f>
        <v/>
      </c>
      <c r="AV74" s="268" t="str">
        <f>IF(AV73="","",VLOOKUP(AV73,'参考様式１ シフト記号表（勤務時間帯）'!$C$6:$K$35,9,FALSE))</f>
        <v/>
      </c>
      <c r="AW74" s="268" t="str">
        <f>IF(AW73="","",VLOOKUP(AW73,'参考様式１ シフト記号表（勤務時間帯）'!$C$6:$K$35,9,FALSE))</f>
        <v/>
      </c>
      <c r="AX74" s="327">
        <f>IF($BB$3="４週",SUM(S74:AT74),IF($BB$3="暦月",SUM(S74:AW74),""))</f>
        <v>0</v>
      </c>
      <c r="AY74" s="340"/>
      <c r="AZ74" s="352">
        <f>IF($BB$3="４週",AX74/4,IF($BB$3="暦月",'参考様式１（100名）'!AX74/('参考様式１（100名）'!$BB$8/7),""))</f>
        <v>0</v>
      </c>
      <c r="BA74" s="362"/>
      <c r="BB74" s="381"/>
      <c r="BC74" s="205"/>
      <c r="BD74" s="205"/>
      <c r="BE74" s="205"/>
      <c r="BF74" s="217"/>
    </row>
    <row r="75" spans="2:58" ht="20.25" customHeight="1">
      <c r="B75" s="101"/>
      <c r="C75" s="121"/>
      <c r="D75" s="139"/>
      <c r="E75" s="150"/>
      <c r="F75" s="423">
        <f>C73</f>
        <v>0</v>
      </c>
      <c r="G75" s="168"/>
      <c r="H75" s="179"/>
      <c r="I75" s="187"/>
      <c r="J75" s="187"/>
      <c r="K75" s="192"/>
      <c r="L75" s="200"/>
      <c r="M75" s="207"/>
      <c r="N75" s="207"/>
      <c r="O75" s="219"/>
      <c r="P75" s="226" t="s">
        <v>107</v>
      </c>
      <c r="Q75" s="235"/>
      <c r="R75" s="243"/>
      <c r="S75" s="257" t="str">
        <f>IF(S73="","",VLOOKUP(S73,'参考様式１ シフト記号表（勤務時間帯）'!$C$6:$S$35,17,FALSE))</f>
        <v/>
      </c>
      <c r="T75" s="269" t="str">
        <f>IF(T73="","",VLOOKUP(T73,'参考様式１ シフト記号表（勤務時間帯）'!$C$6:$S$35,17,FALSE))</f>
        <v/>
      </c>
      <c r="U75" s="269" t="str">
        <f>IF(U73="","",VLOOKUP(U73,'参考様式１ シフト記号表（勤務時間帯）'!$C$6:$S$35,17,FALSE))</f>
        <v/>
      </c>
      <c r="V75" s="269" t="str">
        <f>IF(V73="","",VLOOKUP(V73,'参考様式１ シフト記号表（勤務時間帯）'!$C$6:$S$35,17,FALSE))</f>
        <v/>
      </c>
      <c r="W75" s="269" t="str">
        <f>IF(W73="","",VLOOKUP(W73,'参考様式１ シフト記号表（勤務時間帯）'!$C$6:$S$35,17,FALSE))</f>
        <v/>
      </c>
      <c r="X75" s="269" t="str">
        <f>IF(X73="","",VLOOKUP(X73,'参考様式１ シフト記号表（勤務時間帯）'!$C$6:$S$35,17,FALSE))</f>
        <v/>
      </c>
      <c r="Y75" s="281" t="str">
        <f>IF(Y73="","",VLOOKUP(Y73,'参考様式１ シフト記号表（勤務時間帯）'!$C$6:$S$35,17,FALSE))</f>
        <v/>
      </c>
      <c r="Z75" s="257" t="str">
        <f>IF(Z73="","",VLOOKUP(Z73,'参考様式１ シフト記号表（勤務時間帯）'!$C$6:$S$35,17,FALSE))</f>
        <v/>
      </c>
      <c r="AA75" s="269" t="str">
        <f>IF(AA73="","",VLOOKUP(AA73,'参考様式１ シフト記号表（勤務時間帯）'!$C$6:$S$35,17,FALSE))</f>
        <v/>
      </c>
      <c r="AB75" s="269" t="str">
        <f>IF(AB73="","",VLOOKUP(AB73,'参考様式１ シフト記号表（勤務時間帯）'!$C$6:$S$35,17,FALSE))</f>
        <v/>
      </c>
      <c r="AC75" s="269" t="str">
        <f>IF(AC73="","",VLOOKUP(AC73,'参考様式１ シフト記号表（勤務時間帯）'!$C$6:$S$35,17,FALSE))</f>
        <v/>
      </c>
      <c r="AD75" s="269" t="str">
        <f>IF(AD73="","",VLOOKUP(AD73,'参考様式１ シフト記号表（勤務時間帯）'!$C$6:$S$35,17,FALSE))</f>
        <v/>
      </c>
      <c r="AE75" s="269" t="str">
        <f>IF(AE73="","",VLOOKUP(AE73,'参考様式１ シフト記号表（勤務時間帯）'!$C$6:$S$35,17,FALSE))</f>
        <v/>
      </c>
      <c r="AF75" s="281" t="str">
        <f>IF(AF73="","",VLOOKUP(AF73,'参考様式１ シフト記号表（勤務時間帯）'!$C$6:$S$35,17,FALSE))</f>
        <v/>
      </c>
      <c r="AG75" s="257" t="str">
        <f>IF(AG73="","",VLOOKUP(AG73,'参考様式１ シフト記号表（勤務時間帯）'!$C$6:$S$35,17,FALSE))</f>
        <v/>
      </c>
      <c r="AH75" s="269" t="str">
        <f>IF(AH73="","",VLOOKUP(AH73,'参考様式１ シフト記号表（勤務時間帯）'!$C$6:$S$35,17,FALSE))</f>
        <v/>
      </c>
      <c r="AI75" s="269" t="str">
        <f>IF(AI73="","",VLOOKUP(AI73,'参考様式１ シフト記号表（勤務時間帯）'!$C$6:$S$35,17,FALSE))</f>
        <v/>
      </c>
      <c r="AJ75" s="269" t="str">
        <f>IF(AJ73="","",VLOOKUP(AJ73,'参考様式１ シフト記号表（勤務時間帯）'!$C$6:$S$35,17,FALSE))</f>
        <v/>
      </c>
      <c r="AK75" s="269" t="str">
        <f>IF(AK73="","",VLOOKUP(AK73,'参考様式１ シフト記号表（勤務時間帯）'!$C$6:$S$35,17,FALSE))</f>
        <v/>
      </c>
      <c r="AL75" s="269" t="str">
        <f>IF(AL73="","",VLOOKUP(AL73,'参考様式１ シフト記号表（勤務時間帯）'!$C$6:$S$35,17,FALSE))</f>
        <v/>
      </c>
      <c r="AM75" s="281" t="str">
        <f>IF(AM73="","",VLOOKUP(AM73,'参考様式１ シフト記号表（勤務時間帯）'!$C$6:$S$35,17,FALSE))</f>
        <v/>
      </c>
      <c r="AN75" s="257" t="str">
        <f>IF(AN73="","",VLOOKUP(AN73,'参考様式１ シフト記号表（勤務時間帯）'!$C$6:$S$35,17,FALSE))</f>
        <v/>
      </c>
      <c r="AO75" s="269" t="str">
        <f>IF(AO73="","",VLOOKUP(AO73,'参考様式１ シフト記号表（勤務時間帯）'!$C$6:$S$35,17,FALSE))</f>
        <v/>
      </c>
      <c r="AP75" s="269" t="str">
        <f>IF(AP73="","",VLOOKUP(AP73,'参考様式１ シフト記号表（勤務時間帯）'!$C$6:$S$35,17,FALSE))</f>
        <v/>
      </c>
      <c r="AQ75" s="269" t="str">
        <f>IF(AQ73="","",VLOOKUP(AQ73,'参考様式１ シフト記号表（勤務時間帯）'!$C$6:$S$35,17,FALSE))</f>
        <v/>
      </c>
      <c r="AR75" s="269" t="str">
        <f>IF(AR73="","",VLOOKUP(AR73,'参考様式１ シフト記号表（勤務時間帯）'!$C$6:$S$35,17,FALSE))</f>
        <v/>
      </c>
      <c r="AS75" s="269" t="str">
        <f>IF(AS73="","",VLOOKUP(AS73,'参考様式１ シフト記号表（勤務時間帯）'!$C$6:$S$35,17,FALSE))</f>
        <v/>
      </c>
      <c r="AT75" s="281" t="str">
        <f>IF(AT73="","",VLOOKUP(AT73,'参考様式１ シフト記号表（勤務時間帯）'!$C$6:$S$35,17,FALSE))</f>
        <v/>
      </c>
      <c r="AU75" s="257" t="str">
        <f>IF(AU73="","",VLOOKUP(AU73,'参考様式１ シフト記号表（勤務時間帯）'!$C$6:$S$35,17,FALSE))</f>
        <v/>
      </c>
      <c r="AV75" s="269" t="str">
        <f>IF(AV73="","",VLOOKUP(AV73,'参考様式１ シフト記号表（勤務時間帯）'!$C$6:$S$35,17,FALSE))</f>
        <v/>
      </c>
      <c r="AW75" s="269" t="str">
        <f>IF(AW73="","",VLOOKUP(AW73,'参考様式１ シフト記号表（勤務時間帯）'!$C$6:$S$35,17,FALSE))</f>
        <v/>
      </c>
      <c r="AX75" s="328">
        <f>IF($BB$3="４週",SUM(S75:AT75),IF($BB$3="暦月",SUM(S75:AW75),""))</f>
        <v>0</v>
      </c>
      <c r="AY75" s="341"/>
      <c r="AZ75" s="353">
        <f>IF($BB$3="４週",AX75/4,IF($BB$3="暦月",'参考様式１（100名）'!AX75/('参考様式１（100名）'!$BB$8/7),""))</f>
        <v>0</v>
      </c>
      <c r="BA75" s="363"/>
      <c r="BB75" s="382"/>
      <c r="BC75" s="207"/>
      <c r="BD75" s="207"/>
      <c r="BE75" s="207"/>
      <c r="BF75" s="219"/>
    </row>
    <row r="76" spans="2:58" ht="20.25" customHeight="1">
      <c r="B76" s="101">
        <f>B73+1</f>
        <v>19</v>
      </c>
      <c r="C76" s="119"/>
      <c r="D76" s="137"/>
      <c r="E76" s="148"/>
      <c r="F76" s="156"/>
      <c r="G76" s="156"/>
      <c r="H76" s="180"/>
      <c r="I76" s="187"/>
      <c r="J76" s="187"/>
      <c r="K76" s="192"/>
      <c r="L76" s="199"/>
      <c r="M76" s="206"/>
      <c r="N76" s="206"/>
      <c r="O76" s="218"/>
      <c r="P76" s="227" t="s">
        <v>105</v>
      </c>
      <c r="Q76" s="236"/>
      <c r="R76" s="244"/>
      <c r="S76" s="431"/>
      <c r="T76" s="434"/>
      <c r="U76" s="434"/>
      <c r="V76" s="434"/>
      <c r="W76" s="434"/>
      <c r="X76" s="434"/>
      <c r="Y76" s="436"/>
      <c r="Z76" s="431"/>
      <c r="AA76" s="434"/>
      <c r="AB76" s="434"/>
      <c r="AC76" s="434"/>
      <c r="AD76" s="434"/>
      <c r="AE76" s="434"/>
      <c r="AF76" s="436"/>
      <c r="AG76" s="431"/>
      <c r="AH76" s="434"/>
      <c r="AI76" s="434"/>
      <c r="AJ76" s="434"/>
      <c r="AK76" s="434"/>
      <c r="AL76" s="434"/>
      <c r="AM76" s="436"/>
      <c r="AN76" s="431"/>
      <c r="AO76" s="434"/>
      <c r="AP76" s="434"/>
      <c r="AQ76" s="434"/>
      <c r="AR76" s="434"/>
      <c r="AS76" s="434"/>
      <c r="AT76" s="436"/>
      <c r="AU76" s="431"/>
      <c r="AV76" s="434"/>
      <c r="AW76" s="434"/>
      <c r="AX76" s="439"/>
      <c r="AY76" s="443"/>
      <c r="AZ76" s="446"/>
      <c r="BA76" s="449"/>
      <c r="BB76" s="380"/>
      <c r="BC76" s="206"/>
      <c r="BD76" s="206"/>
      <c r="BE76" s="206"/>
      <c r="BF76" s="218"/>
    </row>
    <row r="77" spans="2:58" ht="20.25" customHeight="1">
      <c r="B77" s="101"/>
      <c r="C77" s="120"/>
      <c r="D77" s="138"/>
      <c r="E77" s="149"/>
      <c r="F77" s="154"/>
      <c r="G77" s="167"/>
      <c r="H77" s="179"/>
      <c r="I77" s="187"/>
      <c r="J77" s="187"/>
      <c r="K77" s="192"/>
      <c r="L77" s="198"/>
      <c r="M77" s="205"/>
      <c r="N77" s="205"/>
      <c r="O77" s="217"/>
      <c r="P77" s="225" t="s">
        <v>40</v>
      </c>
      <c r="Q77" s="234"/>
      <c r="R77" s="242"/>
      <c r="S77" s="256" t="str">
        <f>IF(S76="","",VLOOKUP(S76,'参考様式１ シフト記号表（勤務時間帯）'!$C$6:$K$35,9,FALSE))</f>
        <v/>
      </c>
      <c r="T77" s="268" t="str">
        <f>IF(T76="","",VLOOKUP(T76,'参考様式１ シフト記号表（勤務時間帯）'!$C$6:$K$35,9,FALSE))</f>
        <v/>
      </c>
      <c r="U77" s="268" t="str">
        <f>IF(U76="","",VLOOKUP(U76,'参考様式１ シフト記号表（勤務時間帯）'!$C$6:$K$35,9,FALSE))</f>
        <v/>
      </c>
      <c r="V77" s="268" t="str">
        <f>IF(V76="","",VLOOKUP(V76,'参考様式１ シフト記号表（勤務時間帯）'!$C$6:$K$35,9,FALSE))</f>
        <v/>
      </c>
      <c r="W77" s="268" t="str">
        <f>IF(W76="","",VLOOKUP(W76,'参考様式１ シフト記号表（勤務時間帯）'!$C$6:$K$35,9,FALSE))</f>
        <v/>
      </c>
      <c r="X77" s="268" t="str">
        <f>IF(X76="","",VLOOKUP(X76,'参考様式１ シフト記号表（勤務時間帯）'!$C$6:$K$35,9,FALSE))</f>
        <v/>
      </c>
      <c r="Y77" s="280" t="str">
        <f>IF(Y76="","",VLOOKUP(Y76,'参考様式１ シフト記号表（勤務時間帯）'!$C$6:$K$35,9,FALSE))</f>
        <v/>
      </c>
      <c r="Z77" s="256" t="str">
        <f>IF(Z76="","",VLOOKUP(Z76,'参考様式１ シフト記号表（勤務時間帯）'!$C$6:$K$35,9,FALSE))</f>
        <v/>
      </c>
      <c r="AA77" s="268" t="str">
        <f>IF(AA76="","",VLOOKUP(AA76,'参考様式１ シフト記号表（勤務時間帯）'!$C$6:$K$35,9,FALSE))</f>
        <v/>
      </c>
      <c r="AB77" s="268" t="str">
        <f>IF(AB76="","",VLOOKUP(AB76,'参考様式１ シフト記号表（勤務時間帯）'!$C$6:$K$35,9,FALSE))</f>
        <v/>
      </c>
      <c r="AC77" s="268" t="str">
        <f>IF(AC76="","",VLOOKUP(AC76,'参考様式１ シフト記号表（勤務時間帯）'!$C$6:$K$35,9,FALSE))</f>
        <v/>
      </c>
      <c r="AD77" s="268" t="str">
        <f>IF(AD76="","",VLOOKUP(AD76,'参考様式１ シフト記号表（勤務時間帯）'!$C$6:$K$35,9,FALSE))</f>
        <v/>
      </c>
      <c r="AE77" s="268" t="str">
        <f>IF(AE76="","",VLOOKUP(AE76,'参考様式１ シフト記号表（勤務時間帯）'!$C$6:$K$35,9,FALSE))</f>
        <v/>
      </c>
      <c r="AF77" s="280" t="str">
        <f>IF(AF76="","",VLOOKUP(AF76,'参考様式１ シフト記号表（勤務時間帯）'!$C$6:$K$35,9,FALSE))</f>
        <v/>
      </c>
      <c r="AG77" s="256" t="str">
        <f>IF(AG76="","",VLOOKUP(AG76,'参考様式１ シフト記号表（勤務時間帯）'!$C$6:$K$35,9,FALSE))</f>
        <v/>
      </c>
      <c r="AH77" s="268" t="str">
        <f>IF(AH76="","",VLOOKUP(AH76,'参考様式１ シフト記号表（勤務時間帯）'!$C$6:$K$35,9,FALSE))</f>
        <v/>
      </c>
      <c r="AI77" s="268" t="str">
        <f>IF(AI76="","",VLOOKUP(AI76,'参考様式１ シフト記号表（勤務時間帯）'!$C$6:$K$35,9,FALSE))</f>
        <v/>
      </c>
      <c r="AJ77" s="268" t="str">
        <f>IF(AJ76="","",VLOOKUP(AJ76,'参考様式１ シフト記号表（勤務時間帯）'!$C$6:$K$35,9,FALSE))</f>
        <v/>
      </c>
      <c r="AK77" s="268" t="str">
        <f>IF(AK76="","",VLOOKUP(AK76,'参考様式１ シフト記号表（勤務時間帯）'!$C$6:$K$35,9,FALSE))</f>
        <v/>
      </c>
      <c r="AL77" s="268" t="str">
        <f>IF(AL76="","",VLOOKUP(AL76,'参考様式１ シフト記号表（勤務時間帯）'!$C$6:$K$35,9,FALSE))</f>
        <v/>
      </c>
      <c r="AM77" s="280" t="str">
        <f>IF(AM76="","",VLOOKUP(AM76,'参考様式１ シフト記号表（勤務時間帯）'!$C$6:$K$35,9,FALSE))</f>
        <v/>
      </c>
      <c r="AN77" s="256" t="str">
        <f>IF(AN76="","",VLOOKUP(AN76,'参考様式１ シフト記号表（勤務時間帯）'!$C$6:$K$35,9,FALSE))</f>
        <v/>
      </c>
      <c r="AO77" s="268" t="str">
        <f>IF(AO76="","",VLOOKUP(AO76,'参考様式１ シフト記号表（勤務時間帯）'!$C$6:$K$35,9,FALSE))</f>
        <v/>
      </c>
      <c r="AP77" s="268" t="str">
        <f>IF(AP76="","",VLOOKUP(AP76,'参考様式１ シフト記号表（勤務時間帯）'!$C$6:$K$35,9,FALSE))</f>
        <v/>
      </c>
      <c r="AQ77" s="268" t="str">
        <f>IF(AQ76="","",VLOOKUP(AQ76,'参考様式１ シフト記号表（勤務時間帯）'!$C$6:$K$35,9,FALSE))</f>
        <v/>
      </c>
      <c r="AR77" s="268" t="str">
        <f>IF(AR76="","",VLOOKUP(AR76,'参考様式１ シフト記号表（勤務時間帯）'!$C$6:$K$35,9,FALSE))</f>
        <v/>
      </c>
      <c r="AS77" s="268" t="str">
        <f>IF(AS76="","",VLOOKUP(AS76,'参考様式１ シフト記号表（勤務時間帯）'!$C$6:$K$35,9,FALSE))</f>
        <v/>
      </c>
      <c r="AT77" s="280" t="str">
        <f>IF(AT76="","",VLOOKUP(AT76,'参考様式１ シフト記号表（勤務時間帯）'!$C$6:$K$35,9,FALSE))</f>
        <v/>
      </c>
      <c r="AU77" s="256" t="str">
        <f>IF(AU76="","",VLOOKUP(AU76,'参考様式１ シフト記号表（勤務時間帯）'!$C$6:$K$35,9,FALSE))</f>
        <v/>
      </c>
      <c r="AV77" s="268" t="str">
        <f>IF(AV76="","",VLOOKUP(AV76,'参考様式１ シフト記号表（勤務時間帯）'!$C$6:$K$35,9,FALSE))</f>
        <v/>
      </c>
      <c r="AW77" s="268" t="str">
        <f>IF(AW76="","",VLOOKUP(AW76,'参考様式１ シフト記号表（勤務時間帯）'!$C$6:$K$35,9,FALSE))</f>
        <v/>
      </c>
      <c r="AX77" s="327">
        <f>IF($BB$3="４週",SUM(S77:AT77),IF($BB$3="暦月",SUM(S77:AW77),""))</f>
        <v>0</v>
      </c>
      <c r="AY77" s="340"/>
      <c r="AZ77" s="352">
        <f>IF($BB$3="４週",AX77/4,IF($BB$3="暦月",'参考様式１（100名）'!AX77/('参考様式１（100名）'!$BB$8/7),""))</f>
        <v>0</v>
      </c>
      <c r="BA77" s="362"/>
      <c r="BB77" s="381"/>
      <c r="BC77" s="205"/>
      <c r="BD77" s="205"/>
      <c r="BE77" s="205"/>
      <c r="BF77" s="217"/>
    </row>
    <row r="78" spans="2:58" ht="20.25" customHeight="1">
      <c r="B78" s="101"/>
      <c r="C78" s="121"/>
      <c r="D78" s="139"/>
      <c r="E78" s="150"/>
      <c r="F78" s="423">
        <f>C76</f>
        <v>0</v>
      </c>
      <c r="G78" s="168"/>
      <c r="H78" s="179"/>
      <c r="I78" s="187"/>
      <c r="J78" s="187"/>
      <c r="K78" s="192"/>
      <c r="L78" s="200"/>
      <c r="M78" s="207"/>
      <c r="N78" s="207"/>
      <c r="O78" s="219"/>
      <c r="P78" s="226" t="s">
        <v>107</v>
      </c>
      <c r="Q78" s="235"/>
      <c r="R78" s="243"/>
      <c r="S78" s="257" t="str">
        <f>IF(S76="","",VLOOKUP(S76,'参考様式１ シフト記号表（勤務時間帯）'!$C$6:$S$35,17,FALSE))</f>
        <v/>
      </c>
      <c r="T78" s="269" t="str">
        <f>IF(T76="","",VLOOKUP(T76,'参考様式１ シフト記号表（勤務時間帯）'!$C$6:$S$35,17,FALSE))</f>
        <v/>
      </c>
      <c r="U78" s="269" t="str">
        <f>IF(U76="","",VLOOKUP(U76,'参考様式１ シフト記号表（勤務時間帯）'!$C$6:$S$35,17,FALSE))</f>
        <v/>
      </c>
      <c r="V78" s="269" t="str">
        <f>IF(V76="","",VLOOKUP(V76,'参考様式１ シフト記号表（勤務時間帯）'!$C$6:$S$35,17,FALSE))</f>
        <v/>
      </c>
      <c r="W78" s="269" t="str">
        <f>IF(W76="","",VLOOKUP(W76,'参考様式１ シフト記号表（勤務時間帯）'!$C$6:$S$35,17,FALSE))</f>
        <v/>
      </c>
      <c r="X78" s="269" t="str">
        <f>IF(X76="","",VLOOKUP(X76,'参考様式１ シフト記号表（勤務時間帯）'!$C$6:$S$35,17,FALSE))</f>
        <v/>
      </c>
      <c r="Y78" s="281" t="str">
        <f>IF(Y76="","",VLOOKUP(Y76,'参考様式１ シフト記号表（勤務時間帯）'!$C$6:$S$35,17,FALSE))</f>
        <v/>
      </c>
      <c r="Z78" s="257" t="str">
        <f>IF(Z76="","",VLOOKUP(Z76,'参考様式１ シフト記号表（勤務時間帯）'!$C$6:$S$35,17,FALSE))</f>
        <v/>
      </c>
      <c r="AA78" s="269" t="str">
        <f>IF(AA76="","",VLOOKUP(AA76,'参考様式１ シフト記号表（勤務時間帯）'!$C$6:$S$35,17,FALSE))</f>
        <v/>
      </c>
      <c r="AB78" s="269" t="str">
        <f>IF(AB76="","",VLOOKUP(AB76,'参考様式１ シフト記号表（勤務時間帯）'!$C$6:$S$35,17,FALSE))</f>
        <v/>
      </c>
      <c r="AC78" s="269" t="str">
        <f>IF(AC76="","",VLOOKUP(AC76,'参考様式１ シフト記号表（勤務時間帯）'!$C$6:$S$35,17,FALSE))</f>
        <v/>
      </c>
      <c r="AD78" s="269" t="str">
        <f>IF(AD76="","",VLOOKUP(AD76,'参考様式１ シフト記号表（勤務時間帯）'!$C$6:$S$35,17,FALSE))</f>
        <v/>
      </c>
      <c r="AE78" s="269" t="str">
        <f>IF(AE76="","",VLOOKUP(AE76,'参考様式１ シフト記号表（勤務時間帯）'!$C$6:$S$35,17,FALSE))</f>
        <v/>
      </c>
      <c r="AF78" s="281" t="str">
        <f>IF(AF76="","",VLOOKUP(AF76,'参考様式１ シフト記号表（勤務時間帯）'!$C$6:$S$35,17,FALSE))</f>
        <v/>
      </c>
      <c r="AG78" s="257" t="str">
        <f>IF(AG76="","",VLOOKUP(AG76,'参考様式１ シフト記号表（勤務時間帯）'!$C$6:$S$35,17,FALSE))</f>
        <v/>
      </c>
      <c r="AH78" s="269" t="str">
        <f>IF(AH76="","",VLOOKUP(AH76,'参考様式１ シフト記号表（勤務時間帯）'!$C$6:$S$35,17,FALSE))</f>
        <v/>
      </c>
      <c r="AI78" s="269" t="str">
        <f>IF(AI76="","",VLOOKUP(AI76,'参考様式１ シフト記号表（勤務時間帯）'!$C$6:$S$35,17,FALSE))</f>
        <v/>
      </c>
      <c r="AJ78" s="269" t="str">
        <f>IF(AJ76="","",VLOOKUP(AJ76,'参考様式１ シフト記号表（勤務時間帯）'!$C$6:$S$35,17,FALSE))</f>
        <v/>
      </c>
      <c r="AK78" s="269" t="str">
        <f>IF(AK76="","",VLOOKUP(AK76,'参考様式１ シフト記号表（勤務時間帯）'!$C$6:$S$35,17,FALSE))</f>
        <v/>
      </c>
      <c r="AL78" s="269" t="str">
        <f>IF(AL76="","",VLOOKUP(AL76,'参考様式１ シフト記号表（勤務時間帯）'!$C$6:$S$35,17,FALSE))</f>
        <v/>
      </c>
      <c r="AM78" s="281" t="str">
        <f>IF(AM76="","",VLOOKUP(AM76,'参考様式１ シフト記号表（勤務時間帯）'!$C$6:$S$35,17,FALSE))</f>
        <v/>
      </c>
      <c r="AN78" s="257" t="str">
        <f>IF(AN76="","",VLOOKUP(AN76,'参考様式１ シフト記号表（勤務時間帯）'!$C$6:$S$35,17,FALSE))</f>
        <v/>
      </c>
      <c r="AO78" s="269" t="str">
        <f>IF(AO76="","",VLOOKUP(AO76,'参考様式１ シフト記号表（勤務時間帯）'!$C$6:$S$35,17,FALSE))</f>
        <v/>
      </c>
      <c r="AP78" s="269" t="str">
        <f>IF(AP76="","",VLOOKUP(AP76,'参考様式１ シフト記号表（勤務時間帯）'!$C$6:$S$35,17,FALSE))</f>
        <v/>
      </c>
      <c r="AQ78" s="269" t="str">
        <f>IF(AQ76="","",VLOOKUP(AQ76,'参考様式１ シフト記号表（勤務時間帯）'!$C$6:$S$35,17,FALSE))</f>
        <v/>
      </c>
      <c r="AR78" s="269" t="str">
        <f>IF(AR76="","",VLOOKUP(AR76,'参考様式１ シフト記号表（勤務時間帯）'!$C$6:$S$35,17,FALSE))</f>
        <v/>
      </c>
      <c r="AS78" s="269" t="str">
        <f>IF(AS76="","",VLOOKUP(AS76,'参考様式１ シフト記号表（勤務時間帯）'!$C$6:$S$35,17,FALSE))</f>
        <v/>
      </c>
      <c r="AT78" s="281" t="str">
        <f>IF(AT76="","",VLOOKUP(AT76,'参考様式１ シフト記号表（勤務時間帯）'!$C$6:$S$35,17,FALSE))</f>
        <v/>
      </c>
      <c r="AU78" s="257" t="str">
        <f>IF(AU76="","",VLOOKUP(AU76,'参考様式１ シフト記号表（勤務時間帯）'!$C$6:$S$35,17,FALSE))</f>
        <v/>
      </c>
      <c r="AV78" s="269" t="str">
        <f>IF(AV76="","",VLOOKUP(AV76,'参考様式１ シフト記号表（勤務時間帯）'!$C$6:$S$35,17,FALSE))</f>
        <v/>
      </c>
      <c r="AW78" s="269" t="str">
        <f>IF(AW76="","",VLOOKUP(AW76,'参考様式１ シフト記号表（勤務時間帯）'!$C$6:$S$35,17,FALSE))</f>
        <v/>
      </c>
      <c r="AX78" s="328">
        <f>IF($BB$3="４週",SUM(S78:AT78),IF($BB$3="暦月",SUM(S78:AW78),""))</f>
        <v>0</v>
      </c>
      <c r="AY78" s="341"/>
      <c r="AZ78" s="353">
        <f>IF($BB$3="４週",AX78/4,IF($BB$3="暦月",'参考様式１（100名）'!AX78/('参考様式１（100名）'!$BB$8/7),""))</f>
        <v>0</v>
      </c>
      <c r="BA78" s="363"/>
      <c r="BB78" s="382"/>
      <c r="BC78" s="207"/>
      <c r="BD78" s="207"/>
      <c r="BE78" s="207"/>
      <c r="BF78" s="219"/>
    </row>
    <row r="79" spans="2:58" ht="20.25" customHeight="1">
      <c r="B79" s="101">
        <f>B76+1</f>
        <v>20</v>
      </c>
      <c r="C79" s="119"/>
      <c r="D79" s="137"/>
      <c r="E79" s="148"/>
      <c r="F79" s="156"/>
      <c r="G79" s="156"/>
      <c r="H79" s="180"/>
      <c r="I79" s="187"/>
      <c r="J79" s="187"/>
      <c r="K79" s="192"/>
      <c r="L79" s="199"/>
      <c r="M79" s="206"/>
      <c r="N79" s="206"/>
      <c r="O79" s="218"/>
      <c r="P79" s="227" t="s">
        <v>105</v>
      </c>
      <c r="Q79" s="236"/>
      <c r="R79" s="244"/>
      <c r="S79" s="431"/>
      <c r="T79" s="434"/>
      <c r="U79" s="434"/>
      <c r="V79" s="434"/>
      <c r="W79" s="434"/>
      <c r="X79" s="434"/>
      <c r="Y79" s="436"/>
      <c r="Z79" s="431"/>
      <c r="AA79" s="434"/>
      <c r="AB79" s="434"/>
      <c r="AC79" s="434"/>
      <c r="AD79" s="434"/>
      <c r="AE79" s="434"/>
      <c r="AF79" s="436"/>
      <c r="AG79" s="431"/>
      <c r="AH79" s="434"/>
      <c r="AI79" s="434"/>
      <c r="AJ79" s="434"/>
      <c r="AK79" s="434"/>
      <c r="AL79" s="434"/>
      <c r="AM79" s="436"/>
      <c r="AN79" s="431"/>
      <c r="AO79" s="434"/>
      <c r="AP79" s="434"/>
      <c r="AQ79" s="434"/>
      <c r="AR79" s="434"/>
      <c r="AS79" s="434"/>
      <c r="AT79" s="436"/>
      <c r="AU79" s="431"/>
      <c r="AV79" s="434"/>
      <c r="AW79" s="434"/>
      <c r="AX79" s="439"/>
      <c r="AY79" s="443"/>
      <c r="AZ79" s="446"/>
      <c r="BA79" s="449"/>
      <c r="BB79" s="380"/>
      <c r="BC79" s="206"/>
      <c r="BD79" s="206"/>
      <c r="BE79" s="206"/>
      <c r="BF79" s="218"/>
    </row>
    <row r="80" spans="2:58" ht="20.25" customHeight="1">
      <c r="B80" s="101"/>
      <c r="C80" s="120"/>
      <c r="D80" s="138"/>
      <c r="E80" s="149"/>
      <c r="F80" s="154"/>
      <c r="G80" s="167"/>
      <c r="H80" s="179"/>
      <c r="I80" s="187"/>
      <c r="J80" s="187"/>
      <c r="K80" s="192"/>
      <c r="L80" s="198"/>
      <c r="M80" s="205"/>
      <c r="N80" s="205"/>
      <c r="O80" s="217"/>
      <c r="P80" s="225" t="s">
        <v>40</v>
      </c>
      <c r="Q80" s="234"/>
      <c r="R80" s="242"/>
      <c r="S80" s="256" t="str">
        <f>IF(S79="","",VLOOKUP(S79,'参考様式１ シフト記号表（勤務時間帯）'!$C$6:$K$35,9,FALSE))</f>
        <v/>
      </c>
      <c r="T80" s="268" t="str">
        <f>IF(T79="","",VLOOKUP(T79,'参考様式１ シフト記号表（勤務時間帯）'!$C$6:$K$35,9,FALSE))</f>
        <v/>
      </c>
      <c r="U80" s="268" t="str">
        <f>IF(U79="","",VLOOKUP(U79,'参考様式１ シフト記号表（勤務時間帯）'!$C$6:$K$35,9,FALSE))</f>
        <v/>
      </c>
      <c r="V80" s="268" t="str">
        <f>IF(V79="","",VLOOKUP(V79,'参考様式１ シフト記号表（勤務時間帯）'!$C$6:$K$35,9,FALSE))</f>
        <v/>
      </c>
      <c r="W80" s="268" t="str">
        <f>IF(W79="","",VLOOKUP(W79,'参考様式１ シフト記号表（勤務時間帯）'!$C$6:$K$35,9,FALSE))</f>
        <v/>
      </c>
      <c r="X80" s="268" t="str">
        <f>IF(X79="","",VLOOKUP(X79,'参考様式１ シフト記号表（勤務時間帯）'!$C$6:$K$35,9,FALSE))</f>
        <v/>
      </c>
      <c r="Y80" s="280" t="str">
        <f>IF(Y79="","",VLOOKUP(Y79,'参考様式１ シフト記号表（勤務時間帯）'!$C$6:$K$35,9,FALSE))</f>
        <v/>
      </c>
      <c r="Z80" s="256" t="str">
        <f>IF(Z79="","",VLOOKUP(Z79,'参考様式１ シフト記号表（勤務時間帯）'!$C$6:$K$35,9,FALSE))</f>
        <v/>
      </c>
      <c r="AA80" s="268" t="str">
        <f>IF(AA79="","",VLOOKUP(AA79,'参考様式１ シフト記号表（勤務時間帯）'!$C$6:$K$35,9,FALSE))</f>
        <v/>
      </c>
      <c r="AB80" s="268" t="str">
        <f>IF(AB79="","",VLOOKUP(AB79,'参考様式１ シフト記号表（勤務時間帯）'!$C$6:$K$35,9,FALSE))</f>
        <v/>
      </c>
      <c r="AC80" s="268" t="str">
        <f>IF(AC79="","",VLOOKUP(AC79,'参考様式１ シフト記号表（勤務時間帯）'!$C$6:$K$35,9,FALSE))</f>
        <v/>
      </c>
      <c r="AD80" s="268" t="str">
        <f>IF(AD79="","",VLOOKUP(AD79,'参考様式１ シフト記号表（勤務時間帯）'!$C$6:$K$35,9,FALSE))</f>
        <v/>
      </c>
      <c r="AE80" s="268" t="str">
        <f>IF(AE79="","",VLOOKUP(AE79,'参考様式１ シフト記号表（勤務時間帯）'!$C$6:$K$35,9,FALSE))</f>
        <v/>
      </c>
      <c r="AF80" s="280" t="str">
        <f>IF(AF79="","",VLOOKUP(AF79,'参考様式１ シフト記号表（勤務時間帯）'!$C$6:$K$35,9,FALSE))</f>
        <v/>
      </c>
      <c r="AG80" s="256" t="str">
        <f>IF(AG79="","",VLOOKUP(AG79,'参考様式１ シフト記号表（勤務時間帯）'!$C$6:$K$35,9,FALSE))</f>
        <v/>
      </c>
      <c r="AH80" s="268" t="str">
        <f>IF(AH79="","",VLOOKUP(AH79,'参考様式１ シフト記号表（勤務時間帯）'!$C$6:$K$35,9,FALSE))</f>
        <v/>
      </c>
      <c r="AI80" s="268" t="str">
        <f>IF(AI79="","",VLOOKUP(AI79,'参考様式１ シフト記号表（勤務時間帯）'!$C$6:$K$35,9,FALSE))</f>
        <v/>
      </c>
      <c r="AJ80" s="268" t="str">
        <f>IF(AJ79="","",VLOOKUP(AJ79,'参考様式１ シフト記号表（勤務時間帯）'!$C$6:$K$35,9,FALSE))</f>
        <v/>
      </c>
      <c r="AK80" s="268" t="str">
        <f>IF(AK79="","",VLOOKUP(AK79,'参考様式１ シフト記号表（勤務時間帯）'!$C$6:$K$35,9,FALSE))</f>
        <v/>
      </c>
      <c r="AL80" s="268" t="str">
        <f>IF(AL79="","",VLOOKUP(AL79,'参考様式１ シフト記号表（勤務時間帯）'!$C$6:$K$35,9,FALSE))</f>
        <v/>
      </c>
      <c r="AM80" s="280" t="str">
        <f>IF(AM79="","",VLOOKUP(AM79,'参考様式１ シフト記号表（勤務時間帯）'!$C$6:$K$35,9,FALSE))</f>
        <v/>
      </c>
      <c r="AN80" s="256" t="str">
        <f>IF(AN79="","",VLOOKUP(AN79,'参考様式１ シフト記号表（勤務時間帯）'!$C$6:$K$35,9,FALSE))</f>
        <v/>
      </c>
      <c r="AO80" s="268" t="str">
        <f>IF(AO79="","",VLOOKUP(AO79,'参考様式１ シフト記号表（勤務時間帯）'!$C$6:$K$35,9,FALSE))</f>
        <v/>
      </c>
      <c r="AP80" s="268" t="str">
        <f>IF(AP79="","",VLOOKUP(AP79,'参考様式１ シフト記号表（勤務時間帯）'!$C$6:$K$35,9,FALSE))</f>
        <v/>
      </c>
      <c r="AQ80" s="268" t="str">
        <f>IF(AQ79="","",VLOOKUP(AQ79,'参考様式１ シフト記号表（勤務時間帯）'!$C$6:$K$35,9,FALSE))</f>
        <v/>
      </c>
      <c r="AR80" s="268" t="str">
        <f>IF(AR79="","",VLOOKUP(AR79,'参考様式１ シフト記号表（勤務時間帯）'!$C$6:$K$35,9,FALSE))</f>
        <v/>
      </c>
      <c r="AS80" s="268" t="str">
        <f>IF(AS79="","",VLOOKUP(AS79,'参考様式１ シフト記号表（勤務時間帯）'!$C$6:$K$35,9,FALSE))</f>
        <v/>
      </c>
      <c r="AT80" s="280" t="str">
        <f>IF(AT79="","",VLOOKUP(AT79,'参考様式１ シフト記号表（勤務時間帯）'!$C$6:$K$35,9,FALSE))</f>
        <v/>
      </c>
      <c r="AU80" s="256" t="str">
        <f>IF(AU79="","",VLOOKUP(AU79,'参考様式１ シフト記号表（勤務時間帯）'!$C$6:$K$35,9,FALSE))</f>
        <v/>
      </c>
      <c r="AV80" s="268" t="str">
        <f>IF(AV79="","",VLOOKUP(AV79,'参考様式１ シフト記号表（勤務時間帯）'!$C$6:$K$35,9,FALSE))</f>
        <v/>
      </c>
      <c r="AW80" s="268" t="str">
        <f>IF(AW79="","",VLOOKUP(AW79,'参考様式１ シフト記号表（勤務時間帯）'!$C$6:$K$35,9,FALSE))</f>
        <v/>
      </c>
      <c r="AX80" s="327">
        <f>IF($BB$3="４週",SUM(S80:AT80),IF($BB$3="暦月",SUM(S80:AW80),""))</f>
        <v>0</v>
      </c>
      <c r="AY80" s="340"/>
      <c r="AZ80" s="352">
        <f>IF($BB$3="４週",AX80/4,IF($BB$3="暦月",'参考様式１（100名）'!AX80/('参考様式１（100名）'!$BB$8/7),""))</f>
        <v>0</v>
      </c>
      <c r="BA80" s="362"/>
      <c r="BB80" s="381"/>
      <c r="BC80" s="205"/>
      <c r="BD80" s="205"/>
      <c r="BE80" s="205"/>
      <c r="BF80" s="217"/>
    </row>
    <row r="81" spans="2:58" ht="20.25" customHeight="1">
      <c r="B81" s="101"/>
      <c r="C81" s="121"/>
      <c r="D81" s="139"/>
      <c r="E81" s="150"/>
      <c r="F81" s="423">
        <f>C79</f>
        <v>0</v>
      </c>
      <c r="G81" s="168"/>
      <c r="H81" s="179"/>
      <c r="I81" s="187"/>
      <c r="J81" s="187"/>
      <c r="K81" s="192"/>
      <c r="L81" s="200"/>
      <c r="M81" s="207"/>
      <c r="N81" s="207"/>
      <c r="O81" s="219"/>
      <c r="P81" s="226" t="s">
        <v>107</v>
      </c>
      <c r="Q81" s="235"/>
      <c r="R81" s="243"/>
      <c r="S81" s="257" t="str">
        <f>IF(S79="","",VLOOKUP(S79,'参考様式１ シフト記号表（勤務時間帯）'!$C$6:$S$35,17,FALSE))</f>
        <v/>
      </c>
      <c r="T81" s="269" t="str">
        <f>IF(T79="","",VLOOKUP(T79,'参考様式１ シフト記号表（勤務時間帯）'!$C$6:$S$35,17,FALSE))</f>
        <v/>
      </c>
      <c r="U81" s="269" t="str">
        <f>IF(U79="","",VLOOKUP(U79,'参考様式１ シフト記号表（勤務時間帯）'!$C$6:$S$35,17,FALSE))</f>
        <v/>
      </c>
      <c r="V81" s="269" t="str">
        <f>IF(V79="","",VLOOKUP(V79,'参考様式１ シフト記号表（勤務時間帯）'!$C$6:$S$35,17,FALSE))</f>
        <v/>
      </c>
      <c r="W81" s="269" t="str">
        <f>IF(W79="","",VLOOKUP(W79,'参考様式１ シフト記号表（勤務時間帯）'!$C$6:$S$35,17,FALSE))</f>
        <v/>
      </c>
      <c r="X81" s="269" t="str">
        <f>IF(X79="","",VLOOKUP(X79,'参考様式１ シフト記号表（勤務時間帯）'!$C$6:$S$35,17,FALSE))</f>
        <v/>
      </c>
      <c r="Y81" s="281" t="str">
        <f>IF(Y79="","",VLOOKUP(Y79,'参考様式１ シフト記号表（勤務時間帯）'!$C$6:$S$35,17,FALSE))</f>
        <v/>
      </c>
      <c r="Z81" s="257" t="str">
        <f>IF(Z79="","",VLOOKUP(Z79,'参考様式１ シフト記号表（勤務時間帯）'!$C$6:$S$35,17,FALSE))</f>
        <v/>
      </c>
      <c r="AA81" s="269" t="str">
        <f>IF(AA79="","",VLOOKUP(AA79,'参考様式１ シフト記号表（勤務時間帯）'!$C$6:$S$35,17,FALSE))</f>
        <v/>
      </c>
      <c r="AB81" s="269" t="str">
        <f>IF(AB79="","",VLOOKUP(AB79,'参考様式１ シフト記号表（勤務時間帯）'!$C$6:$S$35,17,FALSE))</f>
        <v/>
      </c>
      <c r="AC81" s="269" t="str">
        <f>IF(AC79="","",VLOOKUP(AC79,'参考様式１ シフト記号表（勤務時間帯）'!$C$6:$S$35,17,FALSE))</f>
        <v/>
      </c>
      <c r="AD81" s="269" t="str">
        <f>IF(AD79="","",VLOOKUP(AD79,'参考様式１ シフト記号表（勤務時間帯）'!$C$6:$S$35,17,FALSE))</f>
        <v/>
      </c>
      <c r="AE81" s="269" t="str">
        <f>IF(AE79="","",VLOOKUP(AE79,'参考様式１ シフト記号表（勤務時間帯）'!$C$6:$S$35,17,FALSE))</f>
        <v/>
      </c>
      <c r="AF81" s="281" t="str">
        <f>IF(AF79="","",VLOOKUP(AF79,'参考様式１ シフト記号表（勤務時間帯）'!$C$6:$S$35,17,FALSE))</f>
        <v/>
      </c>
      <c r="AG81" s="257" t="str">
        <f>IF(AG79="","",VLOOKUP(AG79,'参考様式１ シフト記号表（勤務時間帯）'!$C$6:$S$35,17,FALSE))</f>
        <v/>
      </c>
      <c r="AH81" s="269" t="str">
        <f>IF(AH79="","",VLOOKUP(AH79,'参考様式１ シフト記号表（勤務時間帯）'!$C$6:$S$35,17,FALSE))</f>
        <v/>
      </c>
      <c r="AI81" s="269" t="str">
        <f>IF(AI79="","",VLOOKUP(AI79,'参考様式１ シフト記号表（勤務時間帯）'!$C$6:$S$35,17,FALSE))</f>
        <v/>
      </c>
      <c r="AJ81" s="269" t="str">
        <f>IF(AJ79="","",VLOOKUP(AJ79,'参考様式１ シフト記号表（勤務時間帯）'!$C$6:$S$35,17,FALSE))</f>
        <v/>
      </c>
      <c r="AK81" s="269" t="str">
        <f>IF(AK79="","",VLOOKUP(AK79,'参考様式１ シフト記号表（勤務時間帯）'!$C$6:$S$35,17,FALSE))</f>
        <v/>
      </c>
      <c r="AL81" s="269" t="str">
        <f>IF(AL79="","",VLOOKUP(AL79,'参考様式１ シフト記号表（勤務時間帯）'!$C$6:$S$35,17,FALSE))</f>
        <v/>
      </c>
      <c r="AM81" s="281" t="str">
        <f>IF(AM79="","",VLOOKUP(AM79,'参考様式１ シフト記号表（勤務時間帯）'!$C$6:$S$35,17,FALSE))</f>
        <v/>
      </c>
      <c r="AN81" s="257" t="str">
        <f>IF(AN79="","",VLOOKUP(AN79,'参考様式１ シフト記号表（勤務時間帯）'!$C$6:$S$35,17,FALSE))</f>
        <v/>
      </c>
      <c r="AO81" s="269" t="str">
        <f>IF(AO79="","",VLOOKUP(AO79,'参考様式１ シフト記号表（勤務時間帯）'!$C$6:$S$35,17,FALSE))</f>
        <v/>
      </c>
      <c r="AP81" s="269" t="str">
        <f>IF(AP79="","",VLOOKUP(AP79,'参考様式１ シフト記号表（勤務時間帯）'!$C$6:$S$35,17,FALSE))</f>
        <v/>
      </c>
      <c r="AQ81" s="269" t="str">
        <f>IF(AQ79="","",VLOOKUP(AQ79,'参考様式１ シフト記号表（勤務時間帯）'!$C$6:$S$35,17,FALSE))</f>
        <v/>
      </c>
      <c r="AR81" s="269" t="str">
        <f>IF(AR79="","",VLOOKUP(AR79,'参考様式１ シフト記号表（勤務時間帯）'!$C$6:$S$35,17,FALSE))</f>
        <v/>
      </c>
      <c r="AS81" s="269" t="str">
        <f>IF(AS79="","",VLOOKUP(AS79,'参考様式１ シフト記号表（勤務時間帯）'!$C$6:$S$35,17,FALSE))</f>
        <v/>
      </c>
      <c r="AT81" s="281" t="str">
        <f>IF(AT79="","",VLOOKUP(AT79,'参考様式１ シフト記号表（勤務時間帯）'!$C$6:$S$35,17,FALSE))</f>
        <v/>
      </c>
      <c r="AU81" s="257" t="str">
        <f>IF(AU79="","",VLOOKUP(AU79,'参考様式１ シフト記号表（勤務時間帯）'!$C$6:$S$35,17,FALSE))</f>
        <v/>
      </c>
      <c r="AV81" s="269" t="str">
        <f>IF(AV79="","",VLOOKUP(AV79,'参考様式１ シフト記号表（勤務時間帯）'!$C$6:$S$35,17,FALSE))</f>
        <v/>
      </c>
      <c r="AW81" s="269" t="str">
        <f>IF(AW79="","",VLOOKUP(AW79,'参考様式１ シフト記号表（勤務時間帯）'!$C$6:$S$35,17,FALSE))</f>
        <v/>
      </c>
      <c r="AX81" s="328">
        <f>IF($BB$3="４週",SUM(S81:AT81),IF($BB$3="暦月",SUM(S81:AW81),""))</f>
        <v>0</v>
      </c>
      <c r="AY81" s="341"/>
      <c r="AZ81" s="353">
        <f>IF($BB$3="４週",AX81/4,IF($BB$3="暦月",'参考様式１（100名）'!AX81/('参考様式１（100名）'!$BB$8/7),""))</f>
        <v>0</v>
      </c>
      <c r="BA81" s="363"/>
      <c r="BB81" s="382"/>
      <c r="BC81" s="207"/>
      <c r="BD81" s="207"/>
      <c r="BE81" s="207"/>
      <c r="BF81" s="219"/>
    </row>
    <row r="82" spans="2:58" ht="20.25" customHeight="1">
      <c r="B82" s="101">
        <f>B79+1</f>
        <v>21</v>
      </c>
      <c r="C82" s="119"/>
      <c r="D82" s="137"/>
      <c r="E82" s="148"/>
      <c r="F82" s="156"/>
      <c r="G82" s="156"/>
      <c r="H82" s="180"/>
      <c r="I82" s="187"/>
      <c r="J82" s="187"/>
      <c r="K82" s="192"/>
      <c r="L82" s="199"/>
      <c r="M82" s="206"/>
      <c r="N82" s="206"/>
      <c r="O82" s="218"/>
      <c r="P82" s="227" t="s">
        <v>105</v>
      </c>
      <c r="Q82" s="236"/>
      <c r="R82" s="244"/>
      <c r="S82" s="431"/>
      <c r="T82" s="434"/>
      <c r="U82" s="434"/>
      <c r="V82" s="434"/>
      <c r="W82" s="434"/>
      <c r="X82" s="434"/>
      <c r="Y82" s="436"/>
      <c r="Z82" s="431"/>
      <c r="AA82" s="434"/>
      <c r="AB82" s="434"/>
      <c r="AC82" s="434"/>
      <c r="AD82" s="434"/>
      <c r="AE82" s="434"/>
      <c r="AF82" s="436"/>
      <c r="AG82" s="431"/>
      <c r="AH82" s="434"/>
      <c r="AI82" s="434"/>
      <c r="AJ82" s="434"/>
      <c r="AK82" s="434"/>
      <c r="AL82" s="434"/>
      <c r="AM82" s="436"/>
      <c r="AN82" s="431"/>
      <c r="AO82" s="434"/>
      <c r="AP82" s="434"/>
      <c r="AQ82" s="434"/>
      <c r="AR82" s="434"/>
      <c r="AS82" s="434"/>
      <c r="AT82" s="436"/>
      <c r="AU82" s="431"/>
      <c r="AV82" s="434"/>
      <c r="AW82" s="434"/>
      <c r="AX82" s="439"/>
      <c r="AY82" s="443"/>
      <c r="AZ82" s="446"/>
      <c r="BA82" s="449"/>
      <c r="BB82" s="380"/>
      <c r="BC82" s="206"/>
      <c r="BD82" s="206"/>
      <c r="BE82" s="206"/>
      <c r="BF82" s="218"/>
    </row>
    <row r="83" spans="2:58" ht="20.25" customHeight="1">
      <c r="B83" s="101"/>
      <c r="C83" s="120"/>
      <c r="D83" s="138"/>
      <c r="E83" s="149"/>
      <c r="F83" s="154"/>
      <c r="G83" s="167"/>
      <c r="H83" s="179"/>
      <c r="I83" s="187"/>
      <c r="J83" s="187"/>
      <c r="K83" s="192"/>
      <c r="L83" s="198"/>
      <c r="M83" s="205"/>
      <c r="N83" s="205"/>
      <c r="O83" s="217"/>
      <c r="P83" s="225" t="s">
        <v>40</v>
      </c>
      <c r="Q83" s="234"/>
      <c r="R83" s="242"/>
      <c r="S83" s="256" t="str">
        <f>IF(S82="","",VLOOKUP(S82,'参考様式１ シフト記号表（勤務時間帯）'!$C$6:$K$35,9,FALSE))</f>
        <v/>
      </c>
      <c r="T83" s="268" t="str">
        <f>IF(T82="","",VLOOKUP(T82,'参考様式１ シフト記号表（勤務時間帯）'!$C$6:$K$35,9,FALSE))</f>
        <v/>
      </c>
      <c r="U83" s="268" t="str">
        <f>IF(U82="","",VLOOKUP(U82,'参考様式１ シフト記号表（勤務時間帯）'!$C$6:$K$35,9,FALSE))</f>
        <v/>
      </c>
      <c r="V83" s="268" t="str">
        <f>IF(V82="","",VLOOKUP(V82,'参考様式１ シフト記号表（勤務時間帯）'!$C$6:$K$35,9,FALSE))</f>
        <v/>
      </c>
      <c r="W83" s="268" t="str">
        <f>IF(W82="","",VLOOKUP(W82,'参考様式１ シフト記号表（勤務時間帯）'!$C$6:$K$35,9,FALSE))</f>
        <v/>
      </c>
      <c r="X83" s="268" t="str">
        <f>IF(X82="","",VLOOKUP(X82,'参考様式１ シフト記号表（勤務時間帯）'!$C$6:$K$35,9,FALSE))</f>
        <v/>
      </c>
      <c r="Y83" s="280" t="str">
        <f>IF(Y82="","",VLOOKUP(Y82,'参考様式１ シフト記号表（勤務時間帯）'!$C$6:$K$35,9,FALSE))</f>
        <v/>
      </c>
      <c r="Z83" s="256" t="str">
        <f>IF(Z82="","",VLOOKUP(Z82,'参考様式１ シフト記号表（勤務時間帯）'!$C$6:$K$35,9,FALSE))</f>
        <v/>
      </c>
      <c r="AA83" s="268" t="str">
        <f>IF(AA82="","",VLOOKUP(AA82,'参考様式１ シフト記号表（勤務時間帯）'!$C$6:$K$35,9,FALSE))</f>
        <v/>
      </c>
      <c r="AB83" s="268" t="str">
        <f>IF(AB82="","",VLOOKUP(AB82,'参考様式１ シフト記号表（勤務時間帯）'!$C$6:$K$35,9,FALSE))</f>
        <v/>
      </c>
      <c r="AC83" s="268" t="str">
        <f>IF(AC82="","",VLOOKUP(AC82,'参考様式１ シフト記号表（勤務時間帯）'!$C$6:$K$35,9,FALSE))</f>
        <v/>
      </c>
      <c r="AD83" s="268" t="str">
        <f>IF(AD82="","",VLOOKUP(AD82,'参考様式１ シフト記号表（勤務時間帯）'!$C$6:$K$35,9,FALSE))</f>
        <v/>
      </c>
      <c r="AE83" s="268" t="str">
        <f>IF(AE82="","",VLOOKUP(AE82,'参考様式１ シフト記号表（勤務時間帯）'!$C$6:$K$35,9,FALSE))</f>
        <v/>
      </c>
      <c r="AF83" s="280" t="str">
        <f>IF(AF82="","",VLOOKUP(AF82,'参考様式１ シフト記号表（勤務時間帯）'!$C$6:$K$35,9,FALSE))</f>
        <v/>
      </c>
      <c r="AG83" s="256" t="str">
        <f>IF(AG82="","",VLOOKUP(AG82,'参考様式１ シフト記号表（勤務時間帯）'!$C$6:$K$35,9,FALSE))</f>
        <v/>
      </c>
      <c r="AH83" s="268" t="str">
        <f>IF(AH82="","",VLOOKUP(AH82,'参考様式１ シフト記号表（勤務時間帯）'!$C$6:$K$35,9,FALSE))</f>
        <v/>
      </c>
      <c r="AI83" s="268" t="str">
        <f>IF(AI82="","",VLOOKUP(AI82,'参考様式１ シフト記号表（勤務時間帯）'!$C$6:$K$35,9,FALSE))</f>
        <v/>
      </c>
      <c r="AJ83" s="268" t="str">
        <f>IF(AJ82="","",VLOOKUP(AJ82,'参考様式１ シフト記号表（勤務時間帯）'!$C$6:$K$35,9,FALSE))</f>
        <v/>
      </c>
      <c r="AK83" s="268" t="str">
        <f>IF(AK82="","",VLOOKUP(AK82,'参考様式１ シフト記号表（勤務時間帯）'!$C$6:$K$35,9,FALSE))</f>
        <v/>
      </c>
      <c r="AL83" s="268" t="str">
        <f>IF(AL82="","",VLOOKUP(AL82,'参考様式１ シフト記号表（勤務時間帯）'!$C$6:$K$35,9,FALSE))</f>
        <v/>
      </c>
      <c r="AM83" s="280" t="str">
        <f>IF(AM82="","",VLOOKUP(AM82,'参考様式１ シフト記号表（勤務時間帯）'!$C$6:$K$35,9,FALSE))</f>
        <v/>
      </c>
      <c r="AN83" s="256" t="str">
        <f>IF(AN82="","",VLOOKUP(AN82,'参考様式１ シフト記号表（勤務時間帯）'!$C$6:$K$35,9,FALSE))</f>
        <v/>
      </c>
      <c r="AO83" s="268" t="str">
        <f>IF(AO82="","",VLOOKUP(AO82,'参考様式１ シフト記号表（勤務時間帯）'!$C$6:$K$35,9,FALSE))</f>
        <v/>
      </c>
      <c r="AP83" s="268" t="str">
        <f>IF(AP82="","",VLOOKUP(AP82,'参考様式１ シフト記号表（勤務時間帯）'!$C$6:$K$35,9,FALSE))</f>
        <v/>
      </c>
      <c r="AQ83" s="268" t="str">
        <f>IF(AQ82="","",VLOOKUP(AQ82,'参考様式１ シフト記号表（勤務時間帯）'!$C$6:$K$35,9,FALSE))</f>
        <v/>
      </c>
      <c r="AR83" s="268" t="str">
        <f>IF(AR82="","",VLOOKUP(AR82,'参考様式１ シフト記号表（勤務時間帯）'!$C$6:$K$35,9,FALSE))</f>
        <v/>
      </c>
      <c r="AS83" s="268" t="str">
        <f>IF(AS82="","",VLOOKUP(AS82,'参考様式１ シフト記号表（勤務時間帯）'!$C$6:$K$35,9,FALSE))</f>
        <v/>
      </c>
      <c r="AT83" s="280" t="str">
        <f>IF(AT82="","",VLOOKUP(AT82,'参考様式１ シフト記号表（勤務時間帯）'!$C$6:$K$35,9,FALSE))</f>
        <v/>
      </c>
      <c r="AU83" s="256" t="str">
        <f>IF(AU82="","",VLOOKUP(AU82,'参考様式１ シフト記号表（勤務時間帯）'!$C$6:$K$35,9,FALSE))</f>
        <v/>
      </c>
      <c r="AV83" s="268" t="str">
        <f>IF(AV82="","",VLOOKUP(AV82,'参考様式１ シフト記号表（勤務時間帯）'!$C$6:$K$35,9,FALSE))</f>
        <v/>
      </c>
      <c r="AW83" s="268" t="str">
        <f>IF(AW82="","",VLOOKUP(AW82,'参考様式１ シフト記号表（勤務時間帯）'!$C$6:$K$35,9,FALSE))</f>
        <v/>
      </c>
      <c r="AX83" s="327">
        <f>IF($BB$3="４週",SUM(S83:AT83),IF($BB$3="暦月",SUM(S83:AW83),""))</f>
        <v>0</v>
      </c>
      <c r="AY83" s="340"/>
      <c r="AZ83" s="352">
        <f>IF($BB$3="４週",AX83/4,IF($BB$3="暦月",'参考様式１（100名）'!AX83/('参考様式１（100名）'!$BB$8/7),""))</f>
        <v>0</v>
      </c>
      <c r="BA83" s="362"/>
      <c r="BB83" s="381"/>
      <c r="BC83" s="205"/>
      <c r="BD83" s="205"/>
      <c r="BE83" s="205"/>
      <c r="BF83" s="217"/>
    </row>
    <row r="84" spans="2:58" ht="20.25" customHeight="1">
      <c r="B84" s="101"/>
      <c r="C84" s="121"/>
      <c r="D84" s="139"/>
      <c r="E84" s="150"/>
      <c r="F84" s="423">
        <f>C82</f>
        <v>0</v>
      </c>
      <c r="G84" s="168"/>
      <c r="H84" s="179"/>
      <c r="I84" s="187"/>
      <c r="J84" s="187"/>
      <c r="K84" s="192"/>
      <c r="L84" s="200"/>
      <c r="M84" s="207"/>
      <c r="N84" s="207"/>
      <c r="O84" s="219"/>
      <c r="P84" s="226" t="s">
        <v>107</v>
      </c>
      <c r="Q84" s="235"/>
      <c r="R84" s="243"/>
      <c r="S84" s="257" t="str">
        <f>IF(S82="","",VLOOKUP(S82,'参考様式１ シフト記号表（勤務時間帯）'!$C$6:$S$35,17,FALSE))</f>
        <v/>
      </c>
      <c r="T84" s="269" t="str">
        <f>IF(T82="","",VLOOKUP(T82,'参考様式１ シフト記号表（勤務時間帯）'!$C$6:$S$35,17,FALSE))</f>
        <v/>
      </c>
      <c r="U84" s="269" t="str">
        <f>IF(U82="","",VLOOKUP(U82,'参考様式１ シフト記号表（勤務時間帯）'!$C$6:$S$35,17,FALSE))</f>
        <v/>
      </c>
      <c r="V84" s="269" t="str">
        <f>IF(V82="","",VLOOKUP(V82,'参考様式１ シフト記号表（勤務時間帯）'!$C$6:$S$35,17,FALSE))</f>
        <v/>
      </c>
      <c r="W84" s="269" t="str">
        <f>IF(W82="","",VLOOKUP(W82,'参考様式１ シフト記号表（勤務時間帯）'!$C$6:$S$35,17,FALSE))</f>
        <v/>
      </c>
      <c r="X84" s="269" t="str">
        <f>IF(X82="","",VLOOKUP(X82,'参考様式１ シフト記号表（勤務時間帯）'!$C$6:$S$35,17,FALSE))</f>
        <v/>
      </c>
      <c r="Y84" s="281" t="str">
        <f>IF(Y82="","",VLOOKUP(Y82,'参考様式１ シフト記号表（勤務時間帯）'!$C$6:$S$35,17,FALSE))</f>
        <v/>
      </c>
      <c r="Z84" s="257" t="str">
        <f>IF(Z82="","",VLOOKUP(Z82,'参考様式１ シフト記号表（勤務時間帯）'!$C$6:$S$35,17,FALSE))</f>
        <v/>
      </c>
      <c r="AA84" s="269" t="str">
        <f>IF(AA82="","",VLOOKUP(AA82,'参考様式１ シフト記号表（勤務時間帯）'!$C$6:$S$35,17,FALSE))</f>
        <v/>
      </c>
      <c r="AB84" s="269" t="str">
        <f>IF(AB82="","",VLOOKUP(AB82,'参考様式１ シフト記号表（勤務時間帯）'!$C$6:$S$35,17,FALSE))</f>
        <v/>
      </c>
      <c r="AC84" s="269" t="str">
        <f>IF(AC82="","",VLOOKUP(AC82,'参考様式１ シフト記号表（勤務時間帯）'!$C$6:$S$35,17,FALSE))</f>
        <v/>
      </c>
      <c r="AD84" s="269" t="str">
        <f>IF(AD82="","",VLOOKUP(AD82,'参考様式１ シフト記号表（勤務時間帯）'!$C$6:$S$35,17,FALSE))</f>
        <v/>
      </c>
      <c r="AE84" s="269" t="str">
        <f>IF(AE82="","",VLOOKUP(AE82,'参考様式１ シフト記号表（勤務時間帯）'!$C$6:$S$35,17,FALSE))</f>
        <v/>
      </c>
      <c r="AF84" s="281" t="str">
        <f>IF(AF82="","",VLOOKUP(AF82,'参考様式１ シフト記号表（勤務時間帯）'!$C$6:$S$35,17,FALSE))</f>
        <v/>
      </c>
      <c r="AG84" s="257" t="str">
        <f>IF(AG82="","",VLOOKUP(AG82,'参考様式１ シフト記号表（勤務時間帯）'!$C$6:$S$35,17,FALSE))</f>
        <v/>
      </c>
      <c r="AH84" s="269" t="str">
        <f>IF(AH82="","",VLOOKUP(AH82,'参考様式１ シフト記号表（勤務時間帯）'!$C$6:$S$35,17,FALSE))</f>
        <v/>
      </c>
      <c r="AI84" s="269" t="str">
        <f>IF(AI82="","",VLOOKUP(AI82,'参考様式１ シフト記号表（勤務時間帯）'!$C$6:$S$35,17,FALSE))</f>
        <v/>
      </c>
      <c r="AJ84" s="269" t="str">
        <f>IF(AJ82="","",VLOOKUP(AJ82,'参考様式１ シフト記号表（勤務時間帯）'!$C$6:$S$35,17,FALSE))</f>
        <v/>
      </c>
      <c r="AK84" s="269" t="str">
        <f>IF(AK82="","",VLOOKUP(AK82,'参考様式１ シフト記号表（勤務時間帯）'!$C$6:$S$35,17,FALSE))</f>
        <v/>
      </c>
      <c r="AL84" s="269" t="str">
        <f>IF(AL82="","",VLOOKUP(AL82,'参考様式１ シフト記号表（勤務時間帯）'!$C$6:$S$35,17,FALSE))</f>
        <v/>
      </c>
      <c r="AM84" s="281" t="str">
        <f>IF(AM82="","",VLOOKUP(AM82,'参考様式１ シフト記号表（勤務時間帯）'!$C$6:$S$35,17,FALSE))</f>
        <v/>
      </c>
      <c r="AN84" s="257" t="str">
        <f>IF(AN82="","",VLOOKUP(AN82,'参考様式１ シフト記号表（勤務時間帯）'!$C$6:$S$35,17,FALSE))</f>
        <v/>
      </c>
      <c r="AO84" s="269" t="str">
        <f>IF(AO82="","",VLOOKUP(AO82,'参考様式１ シフト記号表（勤務時間帯）'!$C$6:$S$35,17,FALSE))</f>
        <v/>
      </c>
      <c r="AP84" s="269" t="str">
        <f>IF(AP82="","",VLOOKUP(AP82,'参考様式１ シフト記号表（勤務時間帯）'!$C$6:$S$35,17,FALSE))</f>
        <v/>
      </c>
      <c r="AQ84" s="269" t="str">
        <f>IF(AQ82="","",VLOOKUP(AQ82,'参考様式１ シフト記号表（勤務時間帯）'!$C$6:$S$35,17,FALSE))</f>
        <v/>
      </c>
      <c r="AR84" s="269" t="str">
        <f>IF(AR82="","",VLOOKUP(AR82,'参考様式１ シフト記号表（勤務時間帯）'!$C$6:$S$35,17,FALSE))</f>
        <v/>
      </c>
      <c r="AS84" s="269" t="str">
        <f>IF(AS82="","",VLOOKUP(AS82,'参考様式１ シフト記号表（勤務時間帯）'!$C$6:$S$35,17,FALSE))</f>
        <v/>
      </c>
      <c r="AT84" s="281" t="str">
        <f>IF(AT82="","",VLOOKUP(AT82,'参考様式１ シフト記号表（勤務時間帯）'!$C$6:$S$35,17,FALSE))</f>
        <v/>
      </c>
      <c r="AU84" s="257" t="str">
        <f>IF(AU82="","",VLOOKUP(AU82,'参考様式１ シフト記号表（勤務時間帯）'!$C$6:$S$35,17,FALSE))</f>
        <v/>
      </c>
      <c r="AV84" s="269" t="str">
        <f>IF(AV82="","",VLOOKUP(AV82,'参考様式１ シフト記号表（勤務時間帯）'!$C$6:$S$35,17,FALSE))</f>
        <v/>
      </c>
      <c r="AW84" s="269" t="str">
        <f>IF(AW82="","",VLOOKUP(AW82,'参考様式１ シフト記号表（勤務時間帯）'!$C$6:$S$35,17,FALSE))</f>
        <v/>
      </c>
      <c r="AX84" s="328">
        <f>IF($BB$3="４週",SUM(S84:AT84),IF($BB$3="暦月",SUM(S84:AW84),""))</f>
        <v>0</v>
      </c>
      <c r="AY84" s="341"/>
      <c r="AZ84" s="353">
        <f>IF($BB$3="４週",AX84/4,IF($BB$3="暦月",'参考様式１（100名）'!AX84/('参考様式１（100名）'!$BB$8/7),""))</f>
        <v>0</v>
      </c>
      <c r="BA84" s="363"/>
      <c r="BB84" s="382"/>
      <c r="BC84" s="207"/>
      <c r="BD84" s="207"/>
      <c r="BE84" s="207"/>
      <c r="BF84" s="219"/>
    </row>
    <row r="85" spans="2:58" ht="20.25" customHeight="1">
      <c r="B85" s="101">
        <f>B82+1</f>
        <v>22</v>
      </c>
      <c r="C85" s="119"/>
      <c r="D85" s="137"/>
      <c r="E85" s="148"/>
      <c r="F85" s="156"/>
      <c r="G85" s="156"/>
      <c r="H85" s="180"/>
      <c r="I85" s="187"/>
      <c r="J85" s="187"/>
      <c r="K85" s="192"/>
      <c r="L85" s="199"/>
      <c r="M85" s="206"/>
      <c r="N85" s="206"/>
      <c r="O85" s="218"/>
      <c r="P85" s="227" t="s">
        <v>105</v>
      </c>
      <c r="Q85" s="236"/>
      <c r="R85" s="244"/>
      <c r="S85" s="431"/>
      <c r="T85" s="434"/>
      <c r="U85" s="434"/>
      <c r="V85" s="434"/>
      <c r="W85" s="434"/>
      <c r="X85" s="434"/>
      <c r="Y85" s="436"/>
      <c r="Z85" s="431"/>
      <c r="AA85" s="434"/>
      <c r="AB85" s="434"/>
      <c r="AC85" s="434"/>
      <c r="AD85" s="434"/>
      <c r="AE85" s="434"/>
      <c r="AF85" s="436"/>
      <c r="AG85" s="431"/>
      <c r="AH85" s="434"/>
      <c r="AI85" s="434"/>
      <c r="AJ85" s="434"/>
      <c r="AK85" s="434"/>
      <c r="AL85" s="434"/>
      <c r="AM85" s="436"/>
      <c r="AN85" s="431"/>
      <c r="AO85" s="434"/>
      <c r="AP85" s="434"/>
      <c r="AQ85" s="434"/>
      <c r="AR85" s="434"/>
      <c r="AS85" s="434"/>
      <c r="AT85" s="436"/>
      <c r="AU85" s="431"/>
      <c r="AV85" s="434"/>
      <c r="AW85" s="434"/>
      <c r="AX85" s="439"/>
      <c r="AY85" s="443"/>
      <c r="AZ85" s="446"/>
      <c r="BA85" s="449"/>
      <c r="BB85" s="380"/>
      <c r="BC85" s="206"/>
      <c r="BD85" s="206"/>
      <c r="BE85" s="206"/>
      <c r="BF85" s="218"/>
    </row>
    <row r="86" spans="2:58" ht="20.25" customHeight="1">
      <c r="B86" s="101"/>
      <c r="C86" s="120"/>
      <c r="D86" s="138"/>
      <c r="E86" s="149"/>
      <c r="F86" s="154"/>
      <c r="G86" s="167"/>
      <c r="H86" s="179"/>
      <c r="I86" s="187"/>
      <c r="J86" s="187"/>
      <c r="K86" s="192"/>
      <c r="L86" s="198"/>
      <c r="M86" s="205"/>
      <c r="N86" s="205"/>
      <c r="O86" s="217"/>
      <c r="P86" s="225" t="s">
        <v>40</v>
      </c>
      <c r="Q86" s="234"/>
      <c r="R86" s="242"/>
      <c r="S86" s="256" t="str">
        <f>IF(S85="","",VLOOKUP(S85,'参考様式１ シフト記号表（勤務時間帯）'!$C$6:$K$35,9,FALSE))</f>
        <v/>
      </c>
      <c r="T86" s="268" t="str">
        <f>IF(T85="","",VLOOKUP(T85,'参考様式１ シフト記号表（勤務時間帯）'!$C$6:$K$35,9,FALSE))</f>
        <v/>
      </c>
      <c r="U86" s="268" t="str">
        <f>IF(U85="","",VLOOKUP(U85,'参考様式１ シフト記号表（勤務時間帯）'!$C$6:$K$35,9,FALSE))</f>
        <v/>
      </c>
      <c r="V86" s="268" t="str">
        <f>IF(V85="","",VLOOKUP(V85,'参考様式１ シフト記号表（勤務時間帯）'!$C$6:$K$35,9,FALSE))</f>
        <v/>
      </c>
      <c r="W86" s="268" t="str">
        <f>IF(W85="","",VLOOKUP(W85,'参考様式１ シフト記号表（勤務時間帯）'!$C$6:$K$35,9,FALSE))</f>
        <v/>
      </c>
      <c r="X86" s="268" t="str">
        <f>IF(X85="","",VLOOKUP(X85,'参考様式１ シフト記号表（勤務時間帯）'!$C$6:$K$35,9,FALSE))</f>
        <v/>
      </c>
      <c r="Y86" s="280" t="str">
        <f>IF(Y85="","",VLOOKUP(Y85,'参考様式１ シフト記号表（勤務時間帯）'!$C$6:$K$35,9,FALSE))</f>
        <v/>
      </c>
      <c r="Z86" s="256" t="str">
        <f>IF(Z85="","",VLOOKUP(Z85,'参考様式１ シフト記号表（勤務時間帯）'!$C$6:$K$35,9,FALSE))</f>
        <v/>
      </c>
      <c r="AA86" s="268" t="str">
        <f>IF(AA85="","",VLOOKUP(AA85,'参考様式１ シフト記号表（勤務時間帯）'!$C$6:$K$35,9,FALSE))</f>
        <v/>
      </c>
      <c r="AB86" s="268" t="str">
        <f>IF(AB85="","",VLOOKUP(AB85,'参考様式１ シフト記号表（勤務時間帯）'!$C$6:$K$35,9,FALSE))</f>
        <v/>
      </c>
      <c r="AC86" s="268" t="str">
        <f>IF(AC85="","",VLOOKUP(AC85,'参考様式１ シフト記号表（勤務時間帯）'!$C$6:$K$35,9,FALSE))</f>
        <v/>
      </c>
      <c r="AD86" s="268" t="str">
        <f>IF(AD85="","",VLOOKUP(AD85,'参考様式１ シフト記号表（勤務時間帯）'!$C$6:$K$35,9,FALSE))</f>
        <v/>
      </c>
      <c r="AE86" s="268" t="str">
        <f>IF(AE85="","",VLOOKUP(AE85,'参考様式１ シフト記号表（勤務時間帯）'!$C$6:$K$35,9,FALSE))</f>
        <v/>
      </c>
      <c r="AF86" s="280" t="str">
        <f>IF(AF85="","",VLOOKUP(AF85,'参考様式１ シフト記号表（勤務時間帯）'!$C$6:$K$35,9,FALSE))</f>
        <v/>
      </c>
      <c r="AG86" s="256" t="str">
        <f>IF(AG85="","",VLOOKUP(AG85,'参考様式１ シフト記号表（勤務時間帯）'!$C$6:$K$35,9,FALSE))</f>
        <v/>
      </c>
      <c r="AH86" s="268" t="str">
        <f>IF(AH85="","",VLOOKUP(AH85,'参考様式１ シフト記号表（勤務時間帯）'!$C$6:$K$35,9,FALSE))</f>
        <v/>
      </c>
      <c r="AI86" s="268" t="str">
        <f>IF(AI85="","",VLOOKUP(AI85,'参考様式１ シフト記号表（勤務時間帯）'!$C$6:$K$35,9,FALSE))</f>
        <v/>
      </c>
      <c r="AJ86" s="268" t="str">
        <f>IF(AJ85="","",VLOOKUP(AJ85,'参考様式１ シフト記号表（勤務時間帯）'!$C$6:$K$35,9,FALSE))</f>
        <v/>
      </c>
      <c r="AK86" s="268" t="str">
        <f>IF(AK85="","",VLOOKUP(AK85,'参考様式１ シフト記号表（勤務時間帯）'!$C$6:$K$35,9,FALSE))</f>
        <v/>
      </c>
      <c r="AL86" s="268" t="str">
        <f>IF(AL85="","",VLOOKUP(AL85,'参考様式１ シフト記号表（勤務時間帯）'!$C$6:$K$35,9,FALSE))</f>
        <v/>
      </c>
      <c r="AM86" s="280" t="str">
        <f>IF(AM85="","",VLOOKUP(AM85,'参考様式１ シフト記号表（勤務時間帯）'!$C$6:$K$35,9,FALSE))</f>
        <v/>
      </c>
      <c r="AN86" s="256" t="str">
        <f>IF(AN85="","",VLOOKUP(AN85,'参考様式１ シフト記号表（勤務時間帯）'!$C$6:$K$35,9,FALSE))</f>
        <v/>
      </c>
      <c r="AO86" s="268" t="str">
        <f>IF(AO85="","",VLOOKUP(AO85,'参考様式１ シフト記号表（勤務時間帯）'!$C$6:$K$35,9,FALSE))</f>
        <v/>
      </c>
      <c r="AP86" s="268" t="str">
        <f>IF(AP85="","",VLOOKUP(AP85,'参考様式１ シフト記号表（勤務時間帯）'!$C$6:$K$35,9,FALSE))</f>
        <v/>
      </c>
      <c r="AQ86" s="268" t="str">
        <f>IF(AQ85="","",VLOOKUP(AQ85,'参考様式１ シフト記号表（勤務時間帯）'!$C$6:$K$35,9,FALSE))</f>
        <v/>
      </c>
      <c r="AR86" s="268" t="str">
        <f>IF(AR85="","",VLOOKUP(AR85,'参考様式１ シフト記号表（勤務時間帯）'!$C$6:$K$35,9,FALSE))</f>
        <v/>
      </c>
      <c r="AS86" s="268" t="str">
        <f>IF(AS85="","",VLOOKUP(AS85,'参考様式１ シフト記号表（勤務時間帯）'!$C$6:$K$35,9,FALSE))</f>
        <v/>
      </c>
      <c r="AT86" s="280" t="str">
        <f>IF(AT85="","",VLOOKUP(AT85,'参考様式１ シフト記号表（勤務時間帯）'!$C$6:$K$35,9,FALSE))</f>
        <v/>
      </c>
      <c r="AU86" s="256" t="str">
        <f>IF(AU85="","",VLOOKUP(AU85,'参考様式１ シフト記号表（勤務時間帯）'!$C$6:$K$35,9,FALSE))</f>
        <v/>
      </c>
      <c r="AV86" s="268" t="str">
        <f>IF(AV85="","",VLOOKUP(AV85,'参考様式１ シフト記号表（勤務時間帯）'!$C$6:$K$35,9,FALSE))</f>
        <v/>
      </c>
      <c r="AW86" s="268" t="str">
        <f>IF(AW85="","",VLOOKUP(AW85,'参考様式１ シフト記号表（勤務時間帯）'!$C$6:$K$35,9,FALSE))</f>
        <v/>
      </c>
      <c r="AX86" s="327">
        <f>IF($BB$3="４週",SUM(S86:AT86),IF($BB$3="暦月",SUM(S86:AW86),""))</f>
        <v>0</v>
      </c>
      <c r="AY86" s="340"/>
      <c r="AZ86" s="352">
        <f>IF($BB$3="４週",AX86/4,IF($BB$3="暦月",'参考様式１（100名）'!AX86/('参考様式１（100名）'!$BB$8/7),""))</f>
        <v>0</v>
      </c>
      <c r="BA86" s="362"/>
      <c r="BB86" s="381"/>
      <c r="BC86" s="205"/>
      <c r="BD86" s="205"/>
      <c r="BE86" s="205"/>
      <c r="BF86" s="217"/>
    </row>
    <row r="87" spans="2:58" ht="20.25" customHeight="1">
      <c r="B87" s="101"/>
      <c r="C87" s="121"/>
      <c r="D87" s="139"/>
      <c r="E87" s="150"/>
      <c r="F87" s="423">
        <f>C85</f>
        <v>0</v>
      </c>
      <c r="G87" s="168"/>
      <c r="H87" s="179"/>
      <c r="I87" s="187"/>
      <c r="J87" s="187"/>
      <c r="K87" s="192"/>
      <c r="L87" s="200"/>
      <c r="M87" s="207"/>
      <c r="N87" s="207"/>
      <c r="O87" s="219"/>
      <c r="P87" s="226" t="s">
        <v>107</v>
      </c>
      <c r="Q87" s="235"/>
      <c r="R87" s="243"/>
      <c r="S87" s="257" t="str">
        <f>IF(S85="","",VLOOKUP(S85,'参考様式１ シフト記号表（勤務時間帯）'!$C$6:$S$35,17,FALSE))</f>
        <v/>
      </c>
      <c r="T87" s="269" t="str">
        <f>IF(T85="","",VLOOKUP(T85,'参考様式１ シフト記号表（勤務時間帯）'!$C$6:$S$35,17,FALSE))</f>
        <v/>
      </c>
      <c r="U87" s="269" t="str">
        <f>IF(U85="","",VLOOKUP(U85,'参考様式１ シフト記号表（勤務時間帯）'!$C$6:$S$35,17,FALSE))</f>
        <v/>
      </c>
      <c r="V87" s="269" t="str">
        <f>IF(V85="","",VLOOKUP(V85,'参考様式１ シフト記号表（勤務時間帯）'!$C$6:$S$35,17,FALSE))</f>
        <v/>
      </c>
      <c r="W87" s="269" t="str">
        <f>IF(W85="","",VLOOKUP(W85,'参考様式１ シフト記号表（勤務時間帯）'!$C$6:$S$35,17,FALSE))</f>
        <v/>
      </c>
      <c r="X87" s="269" t="str">
        <f>IF(X85="","",VLOOKUP(X85,'参考様式１ シフト記号表（勤務時間帯）'!$C$6:$S$35,17,FALSE))</f>
        <v/>
      </c>
      <c r="Y87" s="281" t="str">
        <f>IF(Y85="","",VLOOKUP(Y85,'参考様式１ シフト記号表（勤務時間帯）'!$C$6:$S$35,17,FALSE))</f>
        <v/>
      </c>
      <c r="Z87" s="257" t="str">
        <f>IF(Z85="","",VLOOKUP(Z85,'参考様式１ シフト記号表（勤務時間帯）'!$C$6:$S$35,17,FALSE))</f>
        <v/>
      </c>
      <c r="AA87" s="269" t="str">
        <f>IF(AA85="","",VLOOKUP(AA85,'参考様式１ シフト記号表（勤務時間帯）'!$C$6:$S$35,17,FALSE))</f>
        <v/>
      </c>
      <c r="AB87" s="269" t="str">
        <f>IF(AB85="","",VLOOKUP(AB85,'参考様式１ シフト記号表（勤務時間帯）'!$C$6:$S$35,17,FALSE))</f>
        <v/>
      </c>
      <c r="AC87" s="269" t="str">
        <f>IF(AC85="","",VLOOKUP(AC85,'参考様式１ シフト記号表（勤務時間帯）'!$C$6:$S$35,17,FALSE))</f>
        <v/>
      </c>
      <c r="AD87" s="269" t="str">
        <f>IF(AD85="","",VLOOKUP(AD85,'参考様式１ シフト記号表（勤務時間帯）'!$C$6:$S$35,17,FALSE))</f>
        <v/>
      </c>
      <c r="AE87" s="269" t="str">
        <f>IF(AE85="","",VLOOKUP(AE85,'参考様式１ シフト記号表（勤務時間帯）'!$C$6:$S$35,17,FALSE))</f>
        <v/>
      </c>
      <c r="AF87" s="281" t="str">
        <f>IF(AF85="","",VLOOKUP(AF85,'参考様式１ シフト記号表（勤務時間帯）'!$C$6:$S$35,17,FALSE))</f>
        <v/>
      </c>
      <c r="AG87" s="257" t="str">
        <f>IF(AG85="","",VLOOKUP(AG85,'参考様式１ シフト記号表（勤務時間帯）'!$C$6:$S$35,17,FALSE))</f>
        <v/>
      </c>
      <c r="AH87" s="269" t="str">
        <f>IF(AH85="","",VLOOKUP(AH85,'参考様式１ シフト記号表（勤務時間帯）'!$C$6:$S$35,17,FALSE))</f>
        <v/>
      </c>
      <c r="AI87" s="269" t="str">
        <f>IF(AI85="","",VLOOKUP(AI85,'参考様式１ シフト記号表（勤務時間帯）'!$C$6:$S$35,17,FALSE))</f>
        <v/>
      </c>
      <c r="AJ87" s="269" t="str">
        <f>IF(AJ85="","",VLOOKUP(AJ85,'参考様式１ シフト記号表（勤務時間帯）'!$C$6:$S$35,17,FALSE))</f>
        <v/>
      </c>
      <c r="AK87" s="269" t="str">
        <f>IF(AK85="","",VLOOKUP(AK85,'参考様式１ シフト記号表（勤務時間帯）'!$C$6:$S$35,17,FALSE))</f>
        <v/>
      </c>
      <c r="AL87" s="269" t="str">
        <f>IF(AL85="","",VLOOKUP(AL85,'参考様式１ シフト記号表（勤務時間帯）'!$C$6:$S$35,17,FALSE))</f>
        <v/>
      </c>
      <c r="AM87" s="281" t="str">
        <f>IF(AM85="","",VLOOKUP(AM85,'参考様式１ シフト記号表（勤務時間帯）'!$C$6:$S$35,17,FALSE))</f>
        <v/>
      </c>
      <c r="AN87" s="257" t="str">
        <f>IF(AN85="","",VLOOKUP(AN85,'参考様式１ シフト記号表（勤務時間帯）'!$C$6:$S$35,17,FALSE))</f>
        <v/>
      </c>
      <c r="AO87" s="269" t="str">
        <f>IF(AO85="","",VLOOKUP(AO85,'参考様式１ シフト記号表（勤務時間帯）'!$C$6:$S$35,17,FALSE))</f>
        <v/>
      </c>
      <c r="AP87" s="269" t="str">
        <f>IF(AP85="","",VLOOKUP(AP85,'参考様式１ シフト記号表（勤務時間帯）'!$C$6:$S$35,17,FALSE))</f>
        <v/>
      </c>
      <c r="AQ87" s="269" t="str">
        <f>IF(AQ85="","",VLOOKUP(AQ85,'参考様式１ シフト記号表（勤務時間帯）'!$C$6:$S$35,17,FALSE))</f>
        <v/>
      </c>
      <c r="AR87" s="269" t="str">
        <f>IF(AR85="","",VLOOKUP(AR85,'参考様式１ シフト記号表（勤務時間帯）'!$C$6:$S$35,17,FALSE))</f>
        <v/>
      </c>
      <c r="AS87" s="269" t="str">
        <f>IF(AS85="","",VLOOKUP(AS85,'参考様式１ シフト記号表（勤務時間帯）'!$C$6:$S$35,17,FALSE))</f>
        <v/>
      </c>
      <c r="AT87" s="281" t="str">
        <f>IF(AT85="","",VLOOKUP(AT85,'参考様式１ シフト記号表（勤務時間帯）'!$C$6:$S$35,17,FALSE))</f>
        <v/>
      </c>
      <c r="AU87" s="257" t="str">
        <f>IF(AU85="","",VLOOKUP(AU85,'参考様式１ シフト記号表（勤務時間帯）'!$C$6:$S$35,17,FALSE))</f>
        <v/>
      </c>
      <c r="AV87" s="269" t="str">
        <f>IF(AV85="","",VLOOKUP(AV85,'参考様式１ シフト記号表（勤務時間帯）'!$C$6:$S$35,17,FALSE))</f>
        <v/>
      </c>
      <c r="AW87" s="269" t="str">
        <f>IF(AW85="","",VLOOKUP(AW85,'参考様式１ シフト記号表（勤務時間帯）'!$C$6:$S$35,17,FALSE))</f>
        <v/>
      </c>
      <c r="AX87" s="328">
        <f>IF($BB$3="４週",SUM(S87:AT87),IF($BB$3="暦月",SUM(S87:AW87),""))</f>
        <v>0</v>
      </c>
      <c r="AY87" s="341"/>
      <c r="AZ87" s="353">
        <f>IF($BB$3="４週",AX87/4,IF($BB$3="暦月",'参考様式１（100名）'!AX87/('参考様式１（100名）'!$BB$8/7),""))</f>
        <v>0</v>
      </c>
      <c r="BA87" s="363"/>
      <c r="BB87" s="382"/>
      <c r="BC87" s="207"/>
      <c r="BD87" s="207"/>
      <c r="BE87" s="207"/>
      <c r="BF87" s="219"/>
    </row>
    <row r="88" spans="2:58" ht="20.25" customHeight="1">
      <c r="B88" s="101">
        <f>B85+1</f>
        <v>23</v>
      </c>
      <c r="C88" s="119"/>
      <c r="D88" s="137"/>
      <c r="E88" s="148"/>
      <c r="F88" s="156"/>
      <c r="G88" s="156"/>
      <c r="H88" s="180"/>
      <c r="I88" s="187"/>
      <c r="J88" s="187"/>
      <c r="K88" s="192"/>
      <c r="L88" s="199"/>
      <c r="M88" s="206"/>
      <c r="N88" s="206"/>
      <c r="O88" s="218"/>
      <c r="P88" s="227" t="s">
        <v>105</v>
      </c>
      <c r="Q88" s="236"/>
      <c r="R88" s="244"/>
      <c r="S88" s="431"/>
      <c r="T88" s="434"/>
      <c r="U88" s="434"/>
      <c r="V88" s="434"/>
      <c r="W88" s="434"/>
      <c r="X88" s="434"/>
      <c r="Y88" s="436"/>
      <c r="Z88" s="431"/>
      <c r="AA88" s="434"/>
      <c r="AB88" s="434"/>
      <c r="AC88" s="434"/>
      <c r="AD88" s="434"/>
      <c r="AE88" s="434"/>
      <c r="AF88" s="436"/>
      <c r="AG88" s="431"/>
      <c r="AH88" s="434"/>
      <c r="AI88" s="434"/>
      <c r="AJ88" s="434"/>
      <c r="AK88" s="434"/>
      <c r="AL88" s="434"/>
      <c r="AM88" s="436"/>
      <c r="AN88" s="431"/>
      <c r="AO88" s="434"/>
      <c r="AP88" s="434"/>
      <c r="AQ88" s="434"/>
      <c r="AR88" s="434"/>
      <c r="AS88" s="434"/>
      <c r="AT88" s="436"/>
      <c r="AU88" s="431"/>
      <c r="AV88" s="434"/>
      <c r="AW88" s="434"/>
      <c r="AX88" s="439"/>
      <c r="AY88" s="443"/>
      <c r="AZ88" s="446"/>
      <c r="BA88" s="449"/>
      <c r="BB88" s="380"/>
      <c r="BC88" s="206"/>
      <c r="BD88" s="206"/>
      <c r="BE88" s="206"/>
      <c r="BF88" s="218"/>
    </row>
    <row r="89" spans="2:58" ht="20.25" customHeight="1">
      <c r="B89" s="101"/>
      <c r="C89" s="120"/>
      <c r="D89" s="138"/>
      <c r="E89" s="149"/>
      <c r="F89" s="154"/>
      <c r="G89" s="167"/>
      <c r="H89" s="179"/>
      <c r="I89" s="187"/>
      <c r="J89" s="187"/>
      <c r="K89" s="192"/>
      <c r="L89" s="198"/>
      <c r="M89" s="205"/>
      <c r="N89" s="205"/>
      <c r="O89" s="217"/>
      <c r="P89" s="225" t="s">
        <v>40</v>
      </c>
      <c r="Q89" s="234"/>
      <c r="R89" s="242"/>
      <c r="S89" s="256" t="str">
        <f>IF(S88="","",VLOOKUP(S88,'参考様式１ シフト記号表（勤務時間帯）'!$C$6:$K$35,9,FALSE))</f>
        <v/>
      </c>
      <c r="T89" s="268" t="str">
        <f>IF(T88="","",VLOOKUP(T88,'参考様式１ シフト記号表（勤務時間帯）'!$C$6:$K$35,9,FALSE))</f>
        <v/>
      </c>
      <c r="U89" s="268" t="str">
        <f>IF(U88="","",VLOOKUP(U88,'参考様式１ シフト記号表（勤務時間帯）'!$C$6:$K$35,9,FALSE))</f>
        <v/>
      </c>
      <c r="V89" s="268" t="str">
        <f>IF(V88="","",VLOOKUP(V88,'参考様式１ シフト記号表（勤務時間帯）'!$C$6:$K$35,9,FALSE))</f>
        <v/>
      </c>
      <c r="W89" s="268" t="str">
        <f>IF(W88="","",VLOOKUP(W88,'参考様式１ シフト記号表（勤務時間帯）'!$C$6:$K$35,9,FALSE))</f>
        <v/>
      </c>
      <c r="X89" s="268" t="str">
        <f>IF(X88="","",VLOOKUP(X88,'参考様式１ シフト記号表（勤務時間帯）'!$C$6:$K$35,9,FALSE))</f>
        <v/>
      </c>
      <c r="Y89" s="280" t="str">
        <f>IF(Y88="","",VLOOKUP(Y88,'参考様式１ シフト記号表（勤務時間帯）'!$C$6:$K$35,9,FALSE))</f>
        <v/>
      </c>
      <c r="Z89" s="256" t="str">
        <f>IF(Z88="","",VLOOKUP(Z88,'参考様式１ シフト記号表（勤務時間帯）'!$C$6:$K$35,9,FALSE))</f>
        <v/>
      </c>
      <c r="AA89" s="268" t="str">
        <f>IF(AA88="","",VLOOKUP(AA88,'参考様式１ シフト記号表（勤務時間帯）'!$C$6:$K$35,9,FALSE))</f>
        <v/>
      </c>
      <c r="AB89" s="268" t="str">
        <f>IF(AB88="","",VLOOKUP(AB88,'参考様式１ シフト記号表（勤務時間帯）'!$C$6:$K$35,9,FALSE))</f>
        <v/>
      </c>
      <c r="AC89" s="268" t="str">
        <f>IF(AC88="","",VLOOKUP(AC88,'参考様式１ シフト記号表（勤務時間帯）'!$C$6:$K$35,9,FALSE))</f>
        <v/>
      </c>
      <c r="AD89" s="268" t="str">
        <f>IF(AD88="","",VLOOKUP(AD88,'参考様式１ シフト記号表（勤務時間帯）'!$C$6:$K$35,9,FALSE))</f>
        <v/>
      </c>
      <c r="AE89" s="268" t="str">
        <f>IF(AE88="","",VLOOKUP(AE88,'参考様式１ シフト記号表（勤務時間帯）'!$C$6:$K$35,9,FALSE))</f>
        <v/>
      </c>
      <c r="AF89" s="280" t="str">
        <f>IF(AF88="","",VLOOKUP(AF88,'参考様式１ シフト記号表（勤務時間帯）'!$C$6:$K$35,9,FALSE))</f>
        <v/>
      </c>
      <c r="AG89" s="256" t="str">
        <f>IF(AG88="","",VLOOKUP(AG88,'参考様式１ シフト記号表（勤務時間帯）'!$C$6:$K$35,9,FALSE))</f>
        <v/>
      </c>
      <c r="AH89" s="268" t="str">
        <f>IF(AH88="","",VLOOKUP(AH88,'参考様式１ シフト記号表（勤務時間帯）'!$C$6:$K$35,9,FALSE))</f>
        <v/>
      </c>
      <c r="AI89" s="268" t="str">
        <f>IF(AI88="","",VLOOKUP(AI88,'参考様式１ シフト記号表（勤務時間帯）'!$C$6:$K$35,9,FALSE))</f>
        <v/>
      </c>
      <c r="AJ89" s="268" t="str">
        <f>IF(AJ88="","",VLOOKUP(AJ88,'参考様式１ シフト記号表（勤務時間帯）'!$C$6:$K$35,9,FALSE))</f>
        <v/>
      </c>
      <c r="AK89" s="268" t="str">
        <f>IF(AK88="","",VLOOKUP(AK88,'参考様式１ シフト記号表（勤務時間帯）'!$C$6:$K$35,9,FALSE))</f>
        <v/>
      </c>
      <c r="AL89" s="268" t="str">
        <f>IF(AL88="","",VLOOKUP(AL88,'参考様式１ シフト記号表（勤務時間帯）'!$C$6:$K$35,9,FALSE))</f>
        <v/>
      </c>
      <c r="AM89" s="280" t="str">
        <f>IF(AM88="","",VLOOKUP(AM88,'参考様式１ シフト記号表（勤務時間帯）'!$C$6:$K$35,9,FALSE))</f>
        <v/>
      </c>
      <c r="AN89" s="256" t="str">
        <f>IF(AN88="","",VLOOKUP(AN88,'参考様式１ シフト記号表（勤務時間帯）'!$C$6:$K$35,9,FALSE))</f>
        <v/>
      </c>
      <c r="AO89" s="268" t="str">
        <f>IF(AO88="","",VLOOKUP(AO88,'参考様式１ シフト記号表（勤務時間帯）'!$C$6:$K$35,9,FALSE))</f>
        <v/>
      </c>
      <c r="AP89" s="268" t="str">
        <f>IF(AP88="","",VLOOKUP(AP88,'参考様式１ シフト記号表（勤務時間帯）'!$C$6:$K$35,9,FALSE))</f>
        <v/>
      </c>
      <c r="AQ89" s="268" t="str">
        <f>IF(AQ88="","",VLOOKUP(AQ88,'参考様式１ シフト記号表（勤務時間帯）'!$C$6:$K$35,9,FALSE))</f>
        <v/>
      </c>
      <c r="AR89" s="268" t="str">
        <f>IF(AR88="","",VLOOKUP(AR88,'参考様式１ シフト記号表（勤務時間帯）'!$C$6:$K$35,9,FALSE))</f>
        <v/>
      </c>
      <c r="AS89" s="268" t="str">
        <f>IF(AS88="","",VLOOKUP(AS88,'参考様式１ シフト記号表（勤務時間帯）'!$C$6:$K$35,9,FALSE))</f>
        <v/>
      </c>
      <c r="AT89" s="280" t="str">
        <f>IF(AT88="","",VLOOKUP(AT88,'参考様式１ シフト記号表（勤務時間帯）'!$C$6:$K$35,9,FALSE))</f>
        <v/>
      </c>
      <c r="AU89" s="256" t="str">
        <f>IF(AU88="","",VLOOKUP(AU88,'参考様式１ シフト記号表（勤務時間帯）'!$C$6:$K$35,9,FALSE))</f>
        <v/>
      </c>
      <c r="AV89" s="268" t="str">
        <f>IF(AV88="","",VLOOKUP(AV88,'参考様式１ シフト記号表（勤務時間帯）'!$C$6:$K$35,9,FALSE))</f>
        <v/>
      </c>
      <c r="AW89" s="268" t="str">
        <f>IF(AW88="","",VLOOKUP(AW88,'参考様式１ シフト記号表（勤務時間帯）'!$C$6:$K$35,9,FALSE))</f>
        <v/>
      </c>
      <c r="AX89" s="327">
        <f>IF($BB$3="４週",SUM(S89:AT89),IF($BB$3="暦月",SUM(S89:AW89),""))</f>
        <v>0</v>
      </c>
      <c r="AY89" s="340"/>
      <c r="AZ89" s="352">
        <f>IF($BB$3="４週",AX89/4,IF($BB$3="暦月",'参考様式１（100名）'!AX89/('参考様式１（100名）'!$BB$8/7),""))</f>
        <v>0</v>
      </c>
      <c r="BA89" s="362"/>
      <c r="BB89" s="381"/>
      <c r="BC89" s="205"/>
      <c r="BD89" s="205"/>
      <c r="BE89" s="205"/>
      <c r="BF89" s="217"/>
    </row>
    <row r="90" spans="2:58" ht="20.25" customHeight="1">
      <c r="B90" s="101"/>
      <c r="C90" s="121"/>
      <c r="D90" s="139"/>
      <c r="E90" s="150"/>
      <c r="F90" s="423">
        <f>C88</f>
        <v>0</v>
      </c>
      <c r="G90" s="168"/>
      <c r="H90" s="179"/>
      <c r="I90" s="187"/>
      <c r="J90" s="187"/>
      <c r="K90" s="192"/>
      <c r="L90" s="200"/>
      <c r="M90" s="207"/>
      <c r="N90" s="207"/>
      <c r="O90" s="219"/>
      <c r="P90" s="226" t="s">
        <v>107</v>
      </c>
      <c r="Q90" s="235"/>
      <c r="R90" s="243"/>
      <c r="S90" s="257" t="str">
        <f>IF(S88="","",VLOOKUP(S88,'参考様式１ シフト記号表（勤務時間帯）'!$C$6:$S$35,17,FALSE))</f>
        <v/>
      </c>
      <c r="T90" s="269" t="str">
        <f>IF(T88="","",VLOOKUP(T88,'参考様式１ シフト記号表（勤務時間帯）'!$C$6:$S$35,17,FALSE))</f>
        <v/>
      </c>
      <c r="U90" s="269" t="str">
        <f>IF(U88="","",VLOOKUP(U88,'参考様式１ シフト記号表（勤務時間帯）'!$C$6:$S$35,17,FALSE))</f>
        <v/>
      </c>
      <c r="V90" s="269" t="str">
        <f>IF(V88="","",VLOOKUP(V88,'参考様式１ シフト記号表（勤務時間帯）'!$C$6:$S$35,17,FALSE))</f>
        <v/>
      </c>
      <c r="W90" s="269" t="str">
        <f>IF(W88="","",VLOOKUP(W88,'参考様式１ シフト記号表（勤務時間帯）'!$C$6:$S$35,17,FALSE))</f>
        <v/>
      </c>
      <c r="X90" s="269" t="str">
        <f>IF(X88="","",VLOOKUP(X88,'参考様式１ シフト記号表（勤務時間帯）'!$C$6:$S$35,17,FALSE))</f>
        <v/>
      </c>
      <c r="Y90" s="281" t="str">
        <f>IF(Y88="","",VLOOKUP(Y88,'参考様式１ シフト記号表（勤務時間帯）'!$C$6:$S$35,17,FALSE))</f>
        <v/>
      </c>
      <c r="Z90" s="257" t="str">
        <f>IF(Z88="","",VLOOKUP(Z88,'参考様式１ シフト記号表（勤務時間帯）'!$C$6:$S$35,17,FALSE))</f>
        <v/>
      </c>
      <c r="AA90" s="269" t="str">
        <f>IF(AA88="","",VLOOKUP(AA88,'参考様式１ シフト記号表（勤務時間帯）'!$C$6:$S$35,17,FALSE))</f>
        <v/>
      </c>
      <c r="AB90" s="269" t="str">
        <f>IF(AB88="","",VLOOKUP(AB88,'参考様式１ シフト記号表（勤務時間帯）'!$C$6:$S$35,17,FALSE))</f>
        <v/>
      </c>
      <c r="AC90" s="269" t="str">
        <f>IF(AC88="","",VLOOKUP(AC88,'参考様式１ シフト記号表（勤務時間帯）'!$C$6:$S$35,17,FALSE))</f>
        <v/>
      </c>
      <c r="AD90" s="269" t="str">
        <f>IF(AD88="","",VLOOKUP(AD88,'参考様式１ シフト記号表（勤務時間帯）'!$C$6:$S$35,17,FALSE))</f>
        <v/>
      </c>
      <c r="AE90" s="269" t="str">
        <f>IF(AE88="","",VLOOKUP(AE88,'参考様式１ シフト記号表（勤務時間帯）'!$C$6:$S$35,17,FALSE))</f>
        <v/>
      </c>
      <c r="AF90" s="281" t="str">
        <f>IF(AF88="","",VLOOKUP(AF88,'参考様式１ シフト記号表（勤務時間帯）'!$C$6:$S$35,17,FALSE))</f>
        <v/>
      </c>
      <c r="AG90" s="257" t="str">
        <f>IF(AG88="","",VLOOKUP(AG88,'参考様式１ シフト記号表（勤務時間帯）'!$C$6:$S$35,17,FALSE))</f>
        <v/>
      </c>
      <c r="AH90" s="269" t="str">
        <f>IF(AH88="","",VLOOKUP(AH88,'参考様式１ シフト記号表（勤務時間帯）'!$C$6:$S$35,17,FALSE))</f>
        <v/>
      </c>
      <c r="AI90" s="269" t="str">
        <f>IF(AI88="","",VLOOKUP(AI88,'参考様式１ シフト記号表（勤務時間帯）'!$C$6:$S$35,17,FALSE))</f>
        <v/>
      </c>
      <c r="AJ90" s="269" t="str">
        <f>IF(AJ88="","",VLOOKUP(AJ88,'参考様式１ シフト記号表（勤務時間帯）'!$C$6:$S$35,17,FALSE))</f>
        <v/>
      </c>
      <c r="AK90" s="269" t="str">
        <f>IF(AK88="","",VLOOKUP(AK88,'参考様式１ シフト記号表（勤務時間帯）'!$C$6:$S$35,17,FALSE))</f>
        <v/>
      </c>
      <c r="AL90" s="269" t="str">
        <f>IF(AL88="","",VLOOKUP(AL88,'参考様式１ シフト記号表（勤務時間帯）'!$C$6:$S$35,17,FALSE))</f>
        <v/>
      </c>
      <c r="AM90" s="281" t="str">
        <f>IF(AM88="","",VLOOKUP(AM88,'参考様式１ シフト記号表（勤務時間帯）'!$C$6:$S$35,17,FALSE))</f>
        <v/>
      </c>
      <c r="AN90" s="257" t="str">
        <f>IF(AN88="","",VLOOKUP(AN88,'参考様式１ シフト記号表（勤務時間帯）'!$C$6:$S$35,17,FALSE))</f>
        <v/>
      </c>
      <c r="AO90" s="269" t="str">
        <f>IF(AO88="","",VLOOKUP(AO88,'参考様式１ シフト記号表（勤務時間帯）'!$C$6:$S$35,17,FALSE))</f>
        <v/>
      </c>
      <c r="AP90" s="269" t="str">
        <f>IF(AP88="","",VLOOKUP(AP88,'参考様式１ シフト記号表（勤務時間帯）'!$C$6:$S$35,17,FALSE))</f>
        <v/>
      </c>
      <c r="AQ90" s="269" t="str">
        <f>IF(AQ88="","",VLOOKUP(AQ88,'参考様式１ シフト記号表（勤務時間帯）'!$C$6:$S$35,17,FALSE))</f>
        <v/>
      </c>
      <c r="AR90" s="269" t="str">
        <f>IF(AR88="","",VLOOKUP(AR88,'参考様式１ シフト記号表（勤務時間帯）'!$C$6:$S$35,17,FALSE))</f>
        <v/>
      </c>
      <c r="AS90" s="269" t="str">
        <f>IF(AS88="","",VLOOKUP(AS88,'参考様式１ シフト記号表（勤務時間帯）'!$C$6:$S$35,17,FALSE))</f>
        <v/>
      </c>
      <c r="AT90" s="281" t="str">
        <f>IF(AT88="","",VLOOKUP(AT88,'参考様式１ シフト記号表（勤務時間帯）'!$C$6:$S$35,17,FALSE))</f>
        <v/>
      </c>
      <c r="AU90" s="257" t="str">
        <f>IF(AU88="","",VLOOKUP(AU88,'参考様式１ シフト記号表（勤務時間帯）'!$C$6:$S$35,17,FALSE))</f>
        <v/>
      </c>
      <c r="AV90" s="269" t="str">
        <f>IF(AV88="","",VLOOKUP(AV88,'参考様式１ シフト記号表（勤務時間帯）'!$C$6:$S$35,17,FALSE))</f>
        <v/>
      </c>
      <c r="AW90" s="269" t="str">
        <f>IF(AW88="","",VLOOKUP(AW88,'参考様式１ シフト記号表（勤務時間帯）'!$C$6:$S$35,17,FALSE))</f>
        <v/>
      </c>
      <c r="AX90" s="328">
        <f>IF($BB$3="４週",SUM(S90:AT90),IF($BB$3="暦月",SUM(S90:AW90),""))</f>
        <v>0</v>
      </c>
      <c r="AY90" s="341"/>
      <c r="AZ90" s="353">
        <f>IF($BB$3="４週",AX90/4,IF($BB$3="暦月",'参考様式１（100名）'!AX90/('参考様式１（100名）'!$BB$8/7),""))</f>
        <v>0</v>
      </c>
      <c r="BA90" s="363"/>
      <c r="BB90" s="382"/>
      <c r="BC90" s="207"/>
      <c r="BD90" s="207"/>
      <c r="BE90" s="207"/>
      <c r="BF90" s="219"/>
    </row>
    <row r="91" spans="2:58" ht="20.25" customHeight="1">
      <c r="B91" s="101">
        <f>B88+1</f>
        <v>24</v>
      </c>
      <c r="C91" s="119"/>
      <c r="D91" s="137"/>
      <c r="E91" s="148"/>
      <c r="F91" s="156"/>
      <c r="G91" s="156"/>
      <c r="H91" s="180"/>
      <c r="I91" s="187"/>
      <c r="J91" s="187"/>
      <c r="K91" s="192"/>
      <c r="L91" s="199"/>
      <c r="M91" s="206"/>
      <c r="N91" s="206"/>
      <c r="O91" s="218"/>
      <c r="P91" s="227" t="s">
        <v>105</v>
      </c>
      <c r="Q91" s="236"/>
      <c r="R91" s="244"/>
      <c r="S91" s="431"/>
      <c r="T91" s="434"/>
      <c r="U91" s="434"/>
      <c r="V91" s="434"/>
      <c r="W91" s="434"/>
      <c r="X91" s="434"/>
      <c r="Y91" s="436"/>
      <c r="Z91" s="431"/>
      <c r="AA91" s="434"/>
      <c r="AB91" s="434"/>
      <c r="AC91" s="434"/>
      <c r="AD91" s="434"/>
      <c r="AE91" s="434"/>
      <c r="AF91" s="436"/>
      <c r="AG91" s="431"/>
      <c r="AH91" s="434"/>
      <c r="AI91" s="434"/>
      <c r="AJ91" s="434"/>
      <c r="AK91" s="434"/>
      <c r="AL91" s="434"/>
      <c r="AM91" s="436"/>
      <c r="AN91" s="431"/>
      <c r="AO91" s="434"/>
      <c r="AP91" s="434"/>
      <c r="AQ91" s="434"/>
      <c r="AR91" s="434"/>
      <c r="AS91" s="434"/>
      <c r="AT91" s="436"/>
      <c r="AU91" s="431"/>
      <c r="AV91" s="434"/>
      <c r="AW91" s="434"/>
      <c r="AX91" s="439"/>
      <c r="AY91" s="443"/>
      <c r="AZ91" s="446"/>
      <c r="BA91" s="449"/>
      <c r="BB91" s="380"/>
      <c r="BC91" s="206"/>
      <c r="BD91" s="206"/>
      <c r="BE91" s="206"/>
      <c r="BF91" s="218"/>
    </row>
    <row r="92" spans="2:58" ht="20.25" customHeight="1">
      <c r="B92" s="101"/>
      <c r="C92" s="120"/>
      <c r="D92" s="138"/>
      <c r="E92" s="149"/>
      <c r="F92" s="154"/>
      <c r="G92" s="167"/>
      <c r="H92" s="179"/>
      <c r="I92" s="187"/>
      <c r="J92" s="187"/>
      <c r="K92" s="192"/>
      <c r="L92" s="198"/>
      <c r="M92" s="205"/>
      <c r="N92" s="205"/>
      <c r="O92" s="217"/>
      <c r="P92" s="225" t="s">
        <v>40</v>
      </c>
      <c r="Q92" s="234"/>
      <c r="R92" s="242"/>
      <c r="S92" s="256" t="str">
        <f>IF(S91="","",VLOOKUP(S91,'参考様式１ シフト記号表（勤務時間帯）'!$C$6:$K$35,9,FALSE))</f>
        <v/>
      </c>
      <c r="T92" s="268" t="str">
        <f>IF(T91="","",VLOOKUP(T91,'参考様式１ シフト記号表（勤務時間帯）'!$C$6:$K$35,9,FALSE))</f>
        <v/>
      </c>
      <c r="U92" s="268" t="str">
        <f>IF(U91="","",VLOOKUP(U91,'参考様式１ シフト記号表（勤務時間帯）'!$C$6:$K$35,9,FALSE))</f>
        <v/>
      </c>
      <c r="V92" s="268" t="str">
        <f>IF(V91="","",VLOOKUP(V91,'参考様式１ シフト記号表（勤務時間帯）'!$C$6:$K$35,9,FALSE))</f>
        <v/>
      </c>
      <c r="W92" s="268" t="str">
        <f>IF(W91="","",VLOOKUP(W91,'参考様式１ シフト記号表（勤務時間帯）'!$C$6:$K$35,9,FALSE))</f>
        <v/>
      </c>
      <c r="X92" s="268" t="str">
        <f>IF(X91="","",VLOOKUP(X91,'参考様式１ シフト記号表（勤務時間帯）'!$C$6:$K$35,9,FALSE))</f>
        <v/>
      </c>
      <c r="Y92" s="280" t="str">
        <f>IF(Y91="","",VLOOKUP(Y91,'参考様式１ シフト記号表（勤務時間帯）'!$C$6:$K$35,9,FALSE))</f>
        <v/>
      </c>
      <c r="Z92" s="256" t="str">
        <f>IF(Z91="","",VLOOKUP(Z91,'参考様式１ シフト記号表（勤務時間帯）'!$C$6:$K$35,9,FALSE))</f>
        <v/>
      </c>
      <c r="AA92" s="268" t="str">
        <f>IF(AA91="","",VLOOKUP(AA91,'参考様式１ シフト記号表（勤務時間帯）'!$C$6:$K$35,9,FALSE))</f>
        <v/>
      </c>
      <c r="AB92" s="268" t="str">
        <f>IF(AB91="","",VLOOKUP(AB91,'参考様式１ シフト記号表（勤務時間帯）'!$C$6:$K$35,9,FALSE))</f>
        <v/>
      </c>
      <c r="AC92" s="268" t="str">
        <f>IF(AC91="","",VLOOKUP(AC91,'参考様式１ シフト記号表（勤務時間帯）'!$C$6:$K$35,9,FALSE))</f>
        <v/>
      </c>
      <c r="AD92" s="268" t="str">
        <f>IF(AD91="","",VLOOKUP(AD91,'参考様式１ シフト記号表（勤務時間帯）'!$C$6:$K$35,9,FALSE))</f>
        <v/>
      </c>
      <c r="AE92" s="268" t="str">
        <f>IF(AE91="","",VLOOKUP(AE91,'参考様式１ シフト記号表（勤務時間帯）'!$C$6:$K$35,9,FALSE))</f>
        <v/>
      </c>
      <c r="AF92" s="280" t="str">
        <f>IF(AF91="","",VLOOKUP(AF91,'参考様式１ シフト記号表（勤務時間帯）'!$C$6:$K$35,9,FALSE))</f>
        <v/>
      </c>
      <c r="AG92" s="256" t="str">
        <f>IF(AG91="","",VLOOKUP(AG91,'参考様式１ シフト記号表（勤務時間帯）'!$C$6:$K$35,9,FALSE))</f>
        <v/>
      </c>
      <c r="AH92" s="268" t="str">
        <f>IF(AH91="","",VLOOKUP(AH91,'参考様式１ シフト記号表（勤務時間帯）'!$C$6:$K$35,9,FALSE))</f>
        <v/>
      </c>
      <c r="AI92" s="268" t="str">
        <f>IF(AI91="","",VLOOKUP(AI91,'参考様式１ シフト記号表（勤務時間帯）'!$C$6:$K$35,9,FALSE))</f>
        <v/>
      </c>
      <c r="AJ92" s="268" t="str">
        <f>IF(AJ91="","",VLOOKUP(AJ91,'参考様式１ シフト記号表（勤務時間帯）'!$C$6:$K$35,9,FALSE))</f>
        <v/>
      </c>
      <c r="AK92" s="268" t="str">
        <f>IF(AK91="","",VLOOKUP(AK91,'参考様式１ シフト記号表（勤務時間帯）'!$C$6:$K$35,9,FALSE))</f>
        <v/>
      </c>
      <c r="AL92" s="268" t="str">
        <f>IF(AL91="","",VLOOKUP(AL91,'参考様式１ シフト記号表（勤務時間帯）'!$C$6:$K$35,9,FALSE))</f>
        <v/>
      </c>
      <c r="AM92" s="280" t="str">
        <f>IF(AM91="","",VLOOKUP(AM91,'参考様式１ シフト記号表（勤務時間帯）'!$C$6:$K$35,9,FALSE))</f>
        <v/>
      </c>
      <c r="AN92" s="256" t="str">
        <f>IF(AN91="","",VLOOKUP(AN91,'参考様式１ シフト記号表（勤務時間帯）'!$C$6:$K$35,9,FALSE))</f>
        <v/>
      </c>
      <c r="AO92" s="268" t="str">
        <f>IF(AO91="","",VLOOKUP(AO91,'参考様式１ シフト記号表（勤務時間帯）'!$C$6:$K$35,9,FALSE))</f>
        <v/>
      </c>
      <c r="AP92" s="268" t="str">
        <f>IF(AP91="","",VLOOKUP(AP91,'参考様式１ シフト記号表（勤務時間帯）'!$C$6:$K$35,9,FALSE))</f>
        <v/>
      </c>
      <c r="AQ92" s="268" t="str">
        <f>IF(AQ91="","",VLOOKUP(AQ91,'参考様式１ シフト記号表（勤務時間帯）'!$C$6:$K$35,9,FALSE))</f>
        <v/>
      </c>
      <c r="AR92" s="268" t="str">
        <f>IF(AR91="","",VLOOKUP(AR91,'参考様式１ シフト記号表（勤務時間帯）'!$C$6:$K$35,9,FALSE))</f>
        <v/>
      </c>
      <c r="AS92" s="268" t="str">
        <f>IF(AS91="","",VLOOKUP(AS91,'参考様式１ シフト記号表（勤務時間帯）'!$C$6:$K$35,9,FALSE))</f>
        <v/>
      </c>
      <c r="AT92" s="280" t="str">
        <f>IF(AT91="","",VLOOKUP(AT91,'参考様式１ シフト記号表（勤務時間帯）'!$C$6:$K$35,9,FALSE))</f>
        <v/>
      </c>
      <c r="AU92" s="256" t="str">
        <f>IF(AU91="","",VLOOKUP(AU91,'参考様式１ シフト記号表（勤務時間帯）'!$C$6:$K$35,9,FALSE))</f>
        <v/>
      </c>
      <c r="AV92" s="268" t="str">
        <f>IF(AV91="","",VLOOKUP(AV91,'参考様式１ シフト記号表（勤務時間帯）'!$C$6:$K$35,9,FALSE))</f>
        <v/>
      </c>
      <c r="AW92" s="268" t="str">
        <f>IF(AW91="","",VLOOKUP(AW91,'参考様式１ シフト記号表（勤務時間帯）'!$C$6:$K$35,9,FALSE))</f>
        <v/>
      </c>
      <c r="AX92" s="327">
        <f>IF($BB$3="４週",SUM(S92:AT92),IF($BB$3="暦月",SUM(S92:AW92),""))</f>
        <v>0</v>
      </c>
      <c r="AY92" s="340"/>
      <c r="AZ92" s="352">
        <f>IF($BB$3="４週",AX92/4,IF($BB$3="暦月",'参考様式１（100名）'!AX92/('参考様式１（100名）'!$BB$8/7),""))</f>
        <v>0</v>
      </c>
      <c r="BA92" s="362"/>
      <c r="BB92" s="381"/>
      <c r="BC92" s="205"/>
      <c r="BD92" s="205"/>
      <c r="BE92" s="205"/>
      <c r="BF92" s="217"/>
    </row>
    <row r="93" spans="2:58" ht="20.25" customHeight="1">
      <c r="B93" s="101"/>
      <c r="C93" s="121"/>
      <c r="D93" s="139"/>
      <c r="E93" s="150"/>
      <c r="F93" s="423">
        <f>C91</f>
        <v>0</v>
      </c>
      <c r="G93" s="168"/>
      <c r="H93" s="179"/>
      <c r="I93" s="187"/>
      <c r="J93" s="187"/>
      <c r="K93" s="192"/>
      <c r="L93" s="200"/>
      <c r="M93" s="207"/>
      <c r="N93" s="207"/>
      <c r="O93" s="219"/>
      <c r="P93" s="226" t="s">
        <v>107</v>
      </c>
      <c r="Q93" s="235"/>
      <c r="R93" s="243"/>
      <c r="S93" s="257" t="str">
        <f>IF(S91="","",VLOOKUP(S91,'参考様式１ シフト記号表（勤務時間帯）'!$C$6:$S$35,17,FALSE))</f>
        <v/>
      </c>
      <c r="T93" s="269" t="str">
        <f>IF(T91="","",VLOOKUP(T91,'参考様式１ シフト記号表（勤務時間帯）'!$C$6:$S$35,17,FALSE))</f>
        <v/>
      </c>
      <c r="U93" s="269" t="str">
        <f>IF(U91="","",VLOOKUP(U91,'参考様式１ シフト記号表（勤務時間帯）'!$C$6:$S$35,17,FALSE))</f>
        <v/>
      </c>
      <c r="V93" s="269" t="str">
        <f>IF(V91="","",VLOOKUP(V91,'参考様式１ シフト記号表（勤務時間帯）'!$C$6:$S$35,17,FALSE))</f>
        <v/>
      </c>
      <c r="W93" s="269" t="str">
        <f>IF(W91="","",VLOOKUP(W91,'参考様式１ シフト記号表（勤務時間帯）'!$C$6:$S$35,17,FALSE))</f>
        <v/>
      </c>
      <c r="X93" s="269" t="str">
        <f>IF(X91="","",VLOOKUP(X91,'参考様式１ シフト記号表（勤務時間帯）'!$C$6:$S$35,17,FALSE))</f>
        <v/>
      </c>
      <c r="Y93" s="281" t="str">
        <f>IF(Y91="","",VLOOKUP(Y91,'参考様式１ シフト記号表（勤務時間帯）'!$C$6:$S$35,17,FALSE))</f>
        <v/>
      </c>
      <c r="Z93" s="257" t="str">
        <f>IF(Z91="","",VLOOKUP(Z91,'参考様式１ シフト記号表（勤務時間帯）'!$C$6:$S$35,17,FALSE))</f>
        <v/>
      </c>
      <c r="AA93" s="269" t="str">
        <f>IF(AA91="","",VLOOKUP(AA91,'参考様式１ シフト記号表（勤務時間帯）'!$C$6:$S$35,17,FALSE))</f>
        <v/>
      </c>
      <c r="AB93" s="269" t="str">
        <f>IF(AB91="","",VLOOKUP(AB91,'参考様式１ シフト記号表（勤務時間帯）'!$C$6:$S$35,17,FALSE))</f>
        <v/>
      </c>
      <c r="AC93" s="269" t="str">
        <f>IF(AC91="","",VLOOKUP(AC91,'参考様式１ シフト記号表（勤務時間帯）'!$C$6:$S$35,17,FALSE))</f>
        <v/>
      </c>
      <c r="AD93" s="269" t="str">
        <f>IF(AD91="","",VLOOKUP(AD91,'参考様式１ シフト記号表（勤務時間帯）'!$C$6:$S$35,17,FALSE))</f>
        <v/>
      </c>
      <c r="AE93" s="269" t="str">
        <f>IF(AE91="","",VLOOKUP(AE91,'参考様式１ シフト記号表（勤務時間帯）'!$C$6:$S$35,17,FALSE))</f>
        <v/>
      </c>
      <c r="AF93" s="281" t="str">
        <f>IF(AF91="","",VLOOKUP(AF91,'参考様式１ シフト記号表（勤務時間帯）'!$C$6:$S$35,17,FALSE))</f>
        <v/>
      </c>
      <c r="AG93" s="257" t="str">
        <f>IF(AG91="","",VLOOKUP(AG91,'参考様式１ シフト記号表（勤務時間帯）'!$C$6:$S$35,17,FALSE))</f>
        <v/>
      </c>
      <c r="AH93" s="269" t="str">
        <f>IF(AH91="","",VLOOKUP(AH91,'参考様式１ シフト記号表（勤務時間帯）'!$C$6:$S$35,17,FALSE))</f>
        <v/>
      </c>
      <c r="AI93" s="269" t="str">
        <f>IF(AI91="","",VLOOKUP(AI91,'参考様式１ シフト記号表（勤務時間帯）'!$C$6:$S$35,17,FALSE))</f>
        <v/>
      </c>
      <c r="AJ93" s="269" t="str">
        <f>IF(AJ91="","",VLOOKUP(AJ91,'参考様式１ シフト記号表（勤務時間帯）'!$C$6:$S$35,17,FALSE))</f>
        <v/>
      </c>
      <c r="AK93" s="269" t="str">
        <f>IF(AK91="","",VLOOKUP(AK91,'参考様式１ シフト記号表（勤務時間帯）'!$C$6:$S$35,17,FALSE))</f>
        <v/>
      </c>
      <c r="AL93" s="269" t="str">
        <f>IF(AL91="","",VLOOKUP(AL91,'参考様式１ シフト記号表（勤務時間帯）'!$C$6:$S$35,17,FALSE))</f>
        <v/>
      </c>
      <c r="AM93" s="281" t="str">
        <f>IF(AM91="","",VLOOKUP(AM91,'参考様式１ シフト記号表（勤務時間帯）'!$C$6:$S$35,17,FALSE))</f>
        <v/>
      </c>
      <c r="AN93" s="257" t="str">
        <f>IF(AN91="","",VLOOKUP(AN91,'参考様式１ シフト記号表（勤務時間帯）'!$C$6:$S$35,17,FALSE))</f>
        <v/>
      </c>
      <c r="AO93" s="269" t="str">
        <f>IF(AO91="","",VLOOKUP(AO91,'参考様式１ シフト記号表（勤務時間帯）'!$C$6:$S$35,17,FALSE))</f>
        <v/>
      </c>
      <c r="AP93" s="269" t="str">
        <f>IF(AP91="","",VLOOKUP(AP91,'参考様式１ シフト記号表（勤務時間帯）'!$C$6:$S$35,17,FALSE))</f>
        <v/>
      </c>
      <c r="AQ93" s="269" t="str">
        <f>IF(AQ91="","",VLOOKUP(AQ91,'参考様式１ シフト記号表（勤務時間帯）'!$C$6:$S$35,17,FALSE))</f>
        <v/>
      </c>
      <c r="AR93" s="269" t="str">
        <f>IF(AR91="","",VLOOKUP(AR91,'参考様式１ シフト記号表（勤務時間帯）'!$C$6:$S$35,17,FALSE))</f>
        <v/>
      </c>
      <c r="AS93" s="269" t="str">
        <f>IF(AS91="","",VLOOKUP(AS91,'参考様式１ シフト記号表（勤務時間帯）'!$C$6:$S$35,17,FALSE))</f>
        <v/>
      </c>
      <c r="AT93" s="281" t="str">
        <f>IF(AT91="","",VLOOKUP(AT91,'参考様式１ シフト記号表（勤務時間帯）'!$C$6:$S$35,17,FALSE))</f>
        <v/>
      </c>
      <c r="AU93" s="257" t="str">
        <f>IF(AU91="","",VLOOKUP(AU91,'参考様式１ シフト記号表（勤務時間帯）'!$C$6:$S$35,17,FALSE))</f>
        <v/>
      </c>
      <c r="AV93" s="269" t="str">
        <f>IF(AV91="","",VLOOKUP(AV91,'参考様式１ シフト記号表（勤務時間帯）'!$C$6:$S$35,17,FALSE))</f>
        <v/>
      </c>
      <c r="AW93" s="269" t="str">
        <f>IF(AW91="","",VLOOKUP(AW91,'参考様式１ シフト記号表（勤務時間帯）'!$C$6:$S$35,17,FALSE))</f>
        <v/>
      </c>
      <c r="AX93" s="328">
        <f>IF($BB$3="４週",SUM(S93:AT93),IF($BB$3="暦月",SUM(S93:AW93),""))</f>
        <v>0</v>
      </c>
      <c r="AY93" s="341"/>
      <c r="AZ93" s="353">
        <f>IF($BB$3="４週",AX93/4,IF($BB$3="暦月",'参考様式１（100名）'!AX93/('参考様式１（100名）'!$BB$8/7),""))</f>
        <v>0</v>
      </c>
      <c r="BA93" s="363"/>
      <c r="BB93" s="382"/>
      <c r="BC93" s="207"/>
      <c r="BD93" s="207"/>
      <c r="BE93" s="207"/>
      <c r="BF93" s="219"/>
    </row>
    <row r="94" spans="2:58" ht="20.25" customHeight="1">
      <c r="B94" s="101">
        <f>B91+1</f>
        <v>25</v>
      </c>
      <c r="C94" s="119"/>
      <c r="D94" s="137"/>
      <c r="E94" s="148"/>
      <c r="F94" s="156"/>
      <c r="G94" s="156"/>
      <c r="H94" s="180"/>
      <c r="I94" s="187"/>
      <c r="J94" s="187"/>
      <c r="K94" s="192"/>
      <c r="L94" s="199"/>
      <c r="M94" s="206"/>
      <c r="N94" s="206"/>
      <c r="O94" s="218"/>
      <c r="P94" s="227" t="s">
        <v>105</v>
      </c>
      <c r="Q94" s="236"/>
      <c r="R94" s="244"/>
      <c r="S94" s="431"/>
      <c r="T94" s="434"/>
      <c r="U94" s="434"/>
      <c r="V94" s="434"/>
      <c r="W94" s="434"/>
      <c r="X94" s="434"/>
      <c r="Y94" s="436"/>
      <c r="Z94" s="431"/>
      <c r="AA94" s="434"/>
      <c r="AB94" s="434"/>
      <c r="AC94" s="434"/>
      <c r="AD94" s="434"/>
      <c r="AE94" s="434"/>
      <c r="AF94" s="436"/>
      <c r="AG94" s="431"/>
      <c r="AH94" s="434"/>
      <c r="AI94" s="434"/>
      <c r="AJ94" s="434"/>
      <c r="AK94" s="434"/>
      <c r="AL94" s="434"/>
      <c r="AM94" s="436"/>
      <c r="AN94" s="431"/>
      <c r="AO94" s="434"/>
      <c r="AP94" s="434"/>
      <c r="AQ94" s="434"/>
      <c r="AR94" s="434"/>
      <c r="AS94" s="434"/>
      <c r="AT94" s="436"/>
      <c r="AU94" s="431"/>
      <c r="AV94" s="434"/>
      <c r="AW94" s="434"/>
      <c r="AX94" s="439"/>
      <c r="AY94" s="443"/>
      <c r="AZ94" s="446"/>
      <c r="BA94" s="449"/>
      <c r="BB94" s="380"/>
      <c r="BC94" s="206"/>
      <c r="BD94" s="206"/>
      <c r="BE94" s="206"/>
      <c r="BF94" s="218"/>
    </row>
    <row r="95" spans="2:58" ht="20.25" customHeight="1">
      <c r="B95" s="101"/>
      <c r="C95" s="120"/>
      <c r="D95" s="138"/>
      <c r="E95" s="149"/>
      <c r="F95" s="154"/>
      <c r="G95" s="167"/>
      <c r="H95" s="179"/>
      <c r="I95" s="187"/>
      <c r="J95" s="187"/>
      <c r="K95" s="192"/>
      <c r="L95" s="198"/>
      <c r="M95" s="205"/>
      <c r="N95" s="205"/>
      <c r="O95" s="217"/>
      <c r="P95" s="225" t="s">
        <v>40</v>
      </c>
      <c r="Q95" s="234"/>
      <c r="R95" s="242"/>
      <c r="S95" s="256" t="str">
        <f>IF(S94="","",VLOOKUP(S94,'参考様式１ シフト記号表（勤務時間帯）'!$C$6:$K$35,9,FALSE))</f>
        <v/>
      </c>
      <c r="T95" s="268" t="str">
        <f>IF(T94="","",VLOOKUP(T94,'参考様式１ シフト記号表（勤務時間帯）'!$C$6:$K$35,9,FALSE))</f>
        <v/>
      </c>
      <c r="U95" s="268" t="str">
        <f>IF(U94="","",VLOOKUP(U94,'参考様式１ シフト記号表（勤務時間帯）'!$C$6:$K$35,9,FALSE))</f>
        <v/>
      </c>
      <c r="V95" s="268" t="str">
        <f>IF(V94="","",VLOOKUP(V94,'参考様式１ シフト記号表（勤務時間帯）'!$C$6:$K$35,9,FALSE))</f>
        <v/>
      </c>
      <c r="W95" s="268" t="str">
        <f>IF(W94="","",VLOOKUP(W94,'参考様式１ シフト記号表（勤務時間帯）'!$C$6:$K$35,9,FALSE))</f>
        <v/>
      </c>
      <c r="X95" s="268" t="str">
        <f>IF(X94="","",VLOOKUP(X94,'参考様式１ シフト記号表（勤務時間帯）'!$C$6:$K$35,9,FALSE))</f>
        <v/>
      </c>
      <c r="Y95" s="280" t="str">
        <f>IF(Y94="","",VLOOKUP(Y94,'参考様式１ シフト記号表（勤務時間帯）'!$C$6:$K$35,9,FALSE))</f>
        <v/>
      </c>
      <c r="Z95" s="256" t="str">
        <f>IF(Z94="","",VLOOKUP(Z94,'参考様式１ シフト記号表（勤務時間帯）'!$C$6:$K$35,9,FALSE))</f>
        <v/>
      </c>
      <c r="AA95" s="268" t="str">
        <f>IF(AA94="","",VLOOKUP(AA94,'参考様式１ シフト記号表（勤務時間帯）'!$C$6:$K$35,9,FALSE))</f>
        <v/>
      </c>
      <c r="AB95" s="268" t="str">
        <f>IF(AB94="","",VLOOKUP(AB94,'参考様式１ シフト記号表（勤務時間帯）'!$C$6:$K$35,9,FALSE))</f>
        <v/>
      </c>
      <c r="AC95" s="268" t="str">
        <f>IF(AC94="","",VLOOKUP(AC94,'参考様式１ シフト記号表（勤務時間帯）'!$C$6:$K$35,9,FALSE))</f>
        <v/>
      </c>
      <c r="AD95" s="268" t="str">
        <f>IF(AD94="","",VLOOKUP(AD94,'参考様式１ シフト記号表（勤務時間帯）'!$C$6:$K$35,9,FALSE))</f>
        <v/>
      </c>
      <c r="AE95" s="268" t="str">
        <f>IF(AE94="","",VLOOKUP(AE94,'参考様式１ シフト記号表（勤務時間帯）'!$C$6:$K$35,9,FALSE))</f>
        <v/>
      </c>
      <c r="AF95" s="280" t="str">
        <f>IF(AF94="","",VLOOKUP(AF94,'参考様式１ シフト記号表（勤務時間帯）'!$C$6:$K$35,9,FALSE))</f>
        <v/>
      </c>
      <c r="AG95" s="256" t="str">
        <f>IF(AG94="","",VLOOKUP(AG94,'参考様式１ シフト記号表（勤務時間帯）'!$C$6:$K$35,9,FALSE))</f>
        <v/>
      </c>
      <c r="AH95" s="268" t="str">
        <f>IF(AH94="","",VLOOKUP(AH94,'参考様式１ シフト記号表（勤務時間帯）'!$C$6:$K$35,9,FALSE))</f>
        <v/>
      </c>
      <c r="AI95" s="268" t="str">
        <f>IF(AI94="","",VLOOKUP(AI94,'参考様式１ シフト記号表（勤務時間帯）'!$C$6:$K$35,9,FALSE))</f>
        <v/>
      </c>
      <c r="AJ95" s="268" t="str">
        <f>IF(AJ94="","",VLOOKUP(AJ94,'参考様式１ シフト記号表（勤務時間帯）'!$C$6:$K$35,9,FALSE))</f>
        <v/>
      </c>
      <c r="AK95" s="268" t="str">
        <f>IF(AK94="","",VLOOKUP(AK94,'参考様式１ シフト記号表（勤務時間帯）'!$C$6:$K$35,9,FALSE))</f>
        <v/>
      </c>
      <c r="AL95" s="268" t="str">
        <f>IF(AL94="","",VLOOKUP(AL94,'参考様式１ シフト記号表（勤務時間帯）'!$C$6:$K$35,9,FALSE))</f>
        <v/>
      </c>
      <c r="AM95" s="280" t="str">
        <f>IF(AM94="","",VLOOKUP(AM94,'参考様式１ シフト記号表（勤務時間帯）'!$C$6:$K$35,9,FALSE))</f>
        <v/>
      </c>
      <c r="AN95" s="256" t="str">
        <f>IF(AN94="","",VLOOKUP(AN94,'参考様式１ シフト記号表（勤務時間帯）'!$C$6:$K$35,9,FALSE))</f>
        <v/>
      </c>
      <c r="AO95" s="268" t="str">
        <f>IF(AO94="","",VLOOKUP(AO94,'参考様式１ シフト記号表（勤務時間帯）'!$C$6:$K$35,9,FALSE))</f>
        <v/>
      </c>
      <c r="AP95" s="268" t="str">
        <f>IF(AP94="","",VLOOKUP(AP94,'参考様式１ シフト記号表（勤務時間帯）'!$C$6:$K$35,9,FALSE))</f>
        <v/>
      </c>
      <c r="AQ95" s="268" t="str">
        <f>IF(AQ94="","",VLOOKUP(AQ94,'参考様式１ シフト記号表（勤務時間帯）'!$C$6:$K$35,9,FALSE))</f>
        <v/>
      </c>
      <c r="AR95" s="268" t="str">
        <f>IF(AR94="","",VLOOKUP(AR94,'参考様式１ シフト記号表（勤務時間帯）'!$C$6:$K$35,9,FALSE))</f>
        <v/>
      </c>
      <c r="AS95" s="268" t="str">
        <f>IF(AS94="","",VLOOKUP(AS94,'参考様式１ シフト記号表（勤務時間帯）'!$C$6:$K$35,9,FALSE))</f>
        <v/>
      </c>
      <c r="AT95" s="280" t="str">
        <f>IF(AT94="","",VLOOKUP(AT94,'参考様式１ シフト記号表（勤務時間帯）'!$C$6:$K$35,9,FALSE))</f>
        <v/>
      </c>
      <c r="AU95" s="256" t="str">
        <f>IF(AU94="","",VLOOKUP(AU94,'参考様式１ シフト記号表（勤務時間帯）'!$C$6:$K$35,9,FALSE))</f>
        <v/>
      </c>
      <c r="AV95" s="268" t="str">
        <f>IF(AV94="","",VLOOKUP(AV94,'参考様式１ シフト記号表（勤務時間帯）'!$C$6:$K$35,9,FALSE))</f>
        <v/>
      </c>
      <c r="AW95" s="268" t="str">
        <f>IF(AW94="","",VLOOKUP(AW94,'参考様式１ シフト記号表（勤務時間帯）'!$C$6:$K$35,9,FALSE))</f>
        <v/>
      </c>
      <c r="AX95" s="327">
        <f>IF($BB$3="４週",SUM(S95:AT95),IF($BB$3="暦月",SUM(S95:AW95),""))</f>
        <v>0</v>
      </c>
      <c r="AY95" s="340"/>
      <c r="AZ95" s="352">
        <f>IF($BB$3="４週",AX95/4,IF($BB$3="暦月",'参考様式１（100名）'!AX95/('参考様式１（100名）'!$BB$8/7),""))</f>
        <v>0</v>
      </c>
      <c r="BA95" s="362"/>
      <c r="BB95" s="381"/>
      <c r="BC95" s="205"/>
      <c r="BD95" s="205"/>
      <c r="BE95" s="205"/>
      <c r="BF95" s="217"/>
    </row>
    <row r="96" spans="2:58" ht="20.25" customHeight="1">
      <c r="B96" s="101"/>
      <c r="C96" s="121"/>
      <c r="D96" s="139"/>
      <c r="E96" s="150"/>
      <c r="F96" s="423">
        <f>C94</f>
        <v>0</v>
      </c>
      <c r="G96" s="168"/>
      <c r="H96" s="179"/>
      <c r="I96" s="187"/>
      <c r="J96" s="187"/>
      <c r="K96" s="192"/>
      <c r="L96" s="200"/>
      <c r="M96" s="207"/>
      <c r="N96" s="207"/>
      <c r="O96" s="219"/>
      <c r="P96" s="226" t="s">
        <v>107</v>
      </c>
      <c r="Q96" s="235"/>
      <c r="R96" s="243"/>
      <c r="S96" s="257" t="str">
        <f>IF(S94="","",VLOOKUP(S94,'参考様式１ シフト記号表（勤務時間帯）'!$C$6:$S$35,17,FALSE))</f>
        <v/>
      </c>
      <c r="T96" s="269" t="str">
        <f>IF(T94="","",VLOOKUP(T94,'参考様式１ シフト記号表（勤務時間帯）'!$C$6:$S$35,17,FALSE))</f>
        <v/>
      </c>
      <c r="U96" s="269" t="str">
        <f>IF(U94="","",VLOOKUP(U94,'参考様式１ シフト記号表（勤務時間帯）'!$C$6:$S$35,17,FALSE))</f>
        <v/>
      </c>
      <c r="V96" s="269" t="str">
        <f>IF(V94="","",VLOOKUP(V94,'参考様式１ シフト記号表（勤務時間帯）'!$C$6:$S$35,17,FALSE))</f>
        <v/>
      </c>
      <c r="W96" s="269" t="str">
        <f>IF(W94="","",VLOOKUP(W94,'参考様式１ シフト記号表（勤務時間帯）'!$C$6:$S$35,17,FALSE))</f>
        <v/>
      </c>
      <c r="X96" s="269" t="str">
        <f>IF(X94="","",VLOOKUP(X94,'参考様式１ シフト記号表（勤務時間帯）'!$C$6:$S$35,17,FALSE))</f>
        <v/>
      </c>
      <c r="Y96" s="281" t="str">
        <f>IF(Y94="","",VLOOKUP(Y94,'参考様式１ シフト記号表（勤務時間帯）'!$C$6:$S$35,17,FALSE))</f>
        <v/>
      </c>
      <c r="Z96" s="257" t="str">
        <f>IF(Z94="","",VLOOKUP(Z94,'参考様式１ シフト記号表（勤務時間帯）'!$C$6:$S$35,17,FALSE))</f>
        <v/>
      </c>
      <c r="AA96" s="269" t="str">
        <f>IF(AA94="","",VLOOKUP(AA94,'参考様式１ シフト記号表（勤務時間帯）'!$C$6:$S$35,17,FALSE))</f>
        <v/>
      </c>
      <c r="AB96" s="269" t="str">
        <f>IF(AB94="","",VLOOKUP(AB94,'参考様式１ シフト記号表（勤務時間帯）'!$C$6:$S$35,17,FALSE))</f>
        <v/>
      </c>
      <c r="AC96" s="269" t="str">
        <f>IF(AC94="","",VLOOKUP(AC94,'参考様式１ シフト記号表（勤務時間帯）'!$C$6:$S$35,17,FALSE))</f>
        <v/>
      </c>
      <c r="AD96" s="269" t="str">
        <f>IF(AD94="","",VLOOKUP(AD94,'参考様式１ シフト記号表（勤務時間帯）'!$C$6:$S$35,17,FALSE))</f>
        <v/>
      </c>
      <c r="AE96" s="269" t="str">
        <f>IF(AE94="","",VLOOKUP(AE94,'参考様式１ シフト記号表（勤務時間帯）'!$C$6:$S$35,17,FALSE))</f>
        <v/>
      </c>
      <c r="AF96" s="281" t="str">
        <f>IF(AF94="","",VLOOKUP(AF94,'参考様式１ シフト記号表（勤務時間帯）'!$C$6:$S$35,17,FALSE))</f>
        <v/>
      </c>
      <c r="AG96" s="257" t="str">
        <f>IF(AG94="","",VLOOKUP(AG94,'参考様式１ シフト記号表（勤務時間帯）'!$C$6:$S$35,17,FALSE))</f>
        <v/>
      </c>
      <c r="AH96" s="269" t="str">
        <f>IF(AH94="","",VLOOKUP(AH94,'参考様式１ シフト記号表（勤務時間帯）'!$C$6:$S$35,17,FALSE))</f>
        <v/>
      </c>
      <c r="AI96" s="269" t="str">
        <f>IF(AI94="","",VLOOKUP(AI94,'参考様式１ シフト記号表（勤務時間帯）'!$C$6:$S$35,17,FALSE))</f>
        <v/>
      </c>
      <c r="AJ96" s="269" t="str">
        <f>IF(AJ94="","",VLOOKUP(AJ94,'参考様式１ シフト記号表（勤務時間帯）'!$C$6:$S$35,17,FALSE))</f>
        <v/>
      </c>
      <c r="AK96" s="269" t="str">
        <f>IF(AK94="","",VLOOKUP(AK94,'参考様式１ シフト記号表（勤務時間帯）'!$C$6:$S$35,17,FALSE))</f>
        <v/>
      </c>
      <c r="AL96" s="269" t="str">
        <f>IF(AL94="","",VLOOKUP(AL94,'参考様式１ シフト記号表（勤務時間帯）'!$C$6:$S$35,17,FALSE))</f>
        <v/>
      </c>
      <c r="AM96" s="281" t="str">
        <f>IF(AM94="","",VLOOKUP(AM94,'参考様式１ シフト記号表（勤務時間帯）'!$C$6:$S$35,17,FALSE))</f>
        <v/>
      </c>
      <c r="AN96" s="257" t="str">
        <f>IF(AN94="","",VLOOKUP(AN94,'参考様式１ シフト記号表（勤務時間帯）'!$C$6:$S$35,17,FALSE))</f>
        <v/>
      </c>
      <c r="AO96" s="269" t="str">
        <f>IF(AO94="","",VLOOKUP(AO94,'参考様式１ シフト記号表（勤務時間帯）'!$C$6:$S$35,17,FALSE))</f>
        <v/>
      </c>
      <c r="AP96" s="269" t="str">
        <f>IF(AP94="","",VLOOKUP(AP94,'参考様式１ シフト記号表（勤務時間帯）'!$C$6:$S$35,17,FALSE))</f>
        <v/>
      </c>
      <c r="AQ96" s="269" t="str">
        <f>IF(AQ94="","",VLOOKUP(AQ94,'参考様式１ シフト記号表（勤務時間帯）'!$C$6:$S$35,17,FALSE))</f>
        <v/>
      </c>
      <c r="AR96" s="269" t="str">
        <f>IF(AR94="","",VLOOKUP(AR94,'参考様式１ シフト記号表（勤務時間帯）'!$C$6:$S$35,17,FALSE))</f>
        <v/>
      </c>
      <c r="AS96" s="269" t="str">
        <f>IF(AS94="","",VLOOKUP(AS94,'参考様式１ シフト記号表（勤務時間帯）'!$C$6:$S$35,17,FALSE))</f>
        <v/>
      </c>
      <c r="AT96" s="281" t="str">
        <f>IF(AT94="","",VLOOKUP(AT94,'参考様式１ シフト記号表（勤務時間帯）'!$C$6:$S$35,17,FALSE))</f>
        <v/>
      </c>
      <c r="AU96" s="257" t="str">
        <f>IF(AU94="","",VLOOKUP(AU94,'参考様式１ シフト記号表（勤務時間帯）'!$C$6:$S$35,17,FALSE))</f>
        <v/>
      </c>
      <c r="AV96" s="269" t="str">
        <f>IF(AV94="","",VLOOKUP(AV94,'参考様式１ シフト記号表（勤務時間帯）'!$C$6:$S$35,17,FALSE))</f>
        <v/>
      </c>
      <c r="AW96" s="269" t="str">
        <f>IF(AW94="","",VLOOKUP(AW94,'参考様式１ シフト記号表（勤務時間帯）'!$C$6:$S$35,17,FALSE))</f>
        <v/>
      </c>
      <c r="AX96" s="328">
        <f>IF($BB$3="４週",SUM(S96:AT96),IF($BB$3="暦月",SUM(S96:AW96),""))</f>
        <v>0</v>
      </c>
      <c r="AY96" s="341"/>
      <c r="AZ96" s="353">
        <f>IF($BB$3="４週",AX96/4,IF($BB$3="暦月",'参考様式１（100名）'!AX96/('参考様式１（100名）'!$BB$8/7),""))</f>
        <v>0</v>
      </c>
      <c r="BA96" s="363"/>
      <c r="BB96" s="382"/>
      <c r="BC96" s="207"/>
      <c r="BD96" s="207"/>
      <c r="BE96" s="207"/>
      <c r="BF96" s="219"/>
    </row>
    <row r="97" spans="2:58" ht="20.25" customHeight="1">
      <c r="B97" s="101">
        <f>B94+1</f>
        <v>26</v>
      </c>
      <c r="C97" s="119"/>
      <c r="D97" s="137"/>
      <c r="E97" s="148"/>
      <c r="F97" s="156"/>
      <c r="G97" s="156"/>
      <c r="H97" s="180"/>
      <c r="I97" s="187"/>
      <c r="J97" s="187"/>
      <c r="K97" s="192"/>
      <c r="L97" s="199"/>
      <c r="M97" s="206"/>
      <c r="N97" s="206"/>
      <c r="O97" s="218"/>
      <c r="P97" s="227" t="s">
        <v>105</v>
      </c>
      <c r="Q97" s="236"/>
      <c r="R97" s="244"/>
      <c r="S97" s="431"/>
      <c r="T97" s="434"/>
      <c r="U97" s="434"/>
      <c r="V97" s="434"/>
      <c r="W97" s="434"/>
      <c r="X97" s="434"/>
      <c r="Y97" s="436"/>
      <c r="Z97" s="431"/>
      <c r="AA97" s="434"/>
      <c r="AB97" s="434"/>
      <c r="AC97" s="434"/>
      <c r="AD97" s="434"/>
      <c r="AE97" s="434"/>
      <c r="AF97" s="436"/>
      <c r="AG97" s="431"/>
      <c r="AH97" s="434"/>
      <c r="AI97" s="434"/>
      <c r="AJ97" s="434"/>
      <c r="AK97" s="434"/>
      <c r="AL97" s="434"/>
      <c r="AM97" s="436"/>
      <c r="AN97" s="431"/>
      <c r="AO97" s="434"/>
      <c r="AP97" s="434"/>
      <c r="AQ97" s="434"/>
      <c r="AR97" s="434"/>
      <c r="AS97" s="434"/>
      <c r="AT97" s="436"/>
      <c r="AU97" s="431"/>
      <c r="AV97" s="434"/>
      <c r="AW97" s="434"/>
      <c r="AX97" s="439"/>
      <c r="AY97" s="443"/>
      <c r="AZ97" s="446"/>
      <c r="BA97" s="449"/>
      <c r="BB97" s="380"/>
      <c r="BC97" s="206"/>
      <c r="BD97" s="206"/>
      <c r="BE97" s="206"/>
      <c r="BF97" s="218"/>
    </row>
    <row r="98" spans="2:58" ht="20.25" customHeight="1">
      <c r="B98" s="101"/>
      <c r="C98" s="120"/>
      <c r="D98" s="138"/>
      <c r="E98" s="149"/>
      <c r="F98" s="154"/>
      <c r="G98" s="167"/>
      <c r="H98" s="179"/>
      <c r="I98" s="187"/>
      <c r="J98" s="187"/>
      <c r="K98" s="192"/>
      <c r="L98" s="198"/>
      <c r="M98" s="205"/>
      <c r="N98" s="205"/>
      <c r="O98" s="217"/>
      <c r="P98" s="225" t="s">
        <v>40</v>
      </c>
      <c r="Q98" s="234"/>
      <c r="R98" s="242"/>
      <c r="S98" s="256" t="str">
        <f>IF(S97="","",VLOOKUP(S97,'参考様式１ シフト記号表（勤務時間帯）'!$C$6:$K$35,9,FALSE))</f>
        <v/>
      </c>
      <c r="T98" s="268" t="str">
        <f>IF(T97="","",VLOOKUP(T97,'参考様式１ シフト記号表（勤務時間帯）'!$C$6:$K$35,9,FALSE))</f>
        <v/>
      </c>
      <c r="U98" s="268" t="str">
        <f>IF(U97="","",VLOOKUP(U97,'参考様式１ シフト記号表（勤務時間帯）'!$C$6:$K$35,9,FALSE))</f>
        <v/>
      </c>
      <c r="V98" s="268" t="str">
        <f>IF(V97="","",VLOOKUP(V97,'参考様式１ シフト記号表（勤務時間帯）'!$C$6:$K$35,9,FALSE))</f>
        <v/>
      </c>
      <c r="W98" s="268" t="str">
        <f>IF(W97="","",VLOOKUP(W97,'参考様式１ シフト記号表（勤務時間帯）'!$C$6:$K$35,9,FALSE))</f>
        <v/>
      </c>
      <c r="X98" s="268" t="str">
        <f>IF(X97="","",VLOOKUP(X97,'参考様式１ シフト記号表（勤務時間帯）'!$C$6:$K$35,9,FALSE))</f>
        <v/>
      </c>
      <c r="Y98" s="280" t="str">
        <f>IF(Y97="","",VLOOKUP(Y97,'参考様式１ シフト記号表（勤務時間帯）'!$C$6:$K$35,9,FALSE))</f>
        <v/>
      </c>
      <c r="Z98" s="256" t="str">
        <f>IF(Z97="","",VLOOKUP(Z97,'参考様式１ シフト記号表（勤務時間帯）'!$C$6:$K$35,9,FALSE))</f>
        <v/>
      </c>
      <c r="AA98" s="268" t="str">
        <f>IF(AA97="","",VLOOKUP(AA97,'参考様式１ シフト記号表（勤務時間帯）'!$C$6:$K$35,9,FALSE))</f>
        <v/>
      </c>
      <c r="AB98" s="268" t="str">
        <f>IF(AB97="","",VLOOKUP(AB97,'参考様式１ シフト記号表（勤務時間帯）'!$C$6:$K$35,9,FALSE))</f>
        <v/>
      </c>
      <c r="AC98" s="268" t="str">
        <f>IF(AC97="","",VLOOKUP(AC97,'参考様式１ シフト記号表（勤務時間帯）'!$C$6:$K$35,9,FALSE))</f>
        <v/>
      </c>
      <c r="AD98" s="268" t="str">
        <f>IF(AD97="","",VLOOKUP(AD97,'参考様式１ シフト記号表（勤務時間帯）'!$C$6:$K$35,9,FALSE))</f>
        <v/>
      </c>
      <c r="AE98" s="268" t="str">
        <f>IF(AE97="","",VLOOKUP(AE97,'参考様式１ シフト記号表（勤務時間帯）'!$C$6:$K$35,9,FALSE))</f>
        <v/>
      </c>
      <c r="AF98" s="280" t="str">
        <f>IF(AF97="","",VLOOKUP(AF97,'参考様式１ シフト記号表（勤務時間帯）'!$C$6:$K$35,9,FALSE))</f>
        <v/>
      </c>
      <c r="AG98" s="256" t="str">
        <f>IF(AG97="","",VLOOKUP(AG97,'参考様式１ シフト記号表（勤務時間帯）'!$C$6:$K$35,9,FALSE))</f>
        <v/>
      </c>
      <c r="AH98" s="268" t="str">
        <f>IF(AH97="","",VLOOKUP(AH97,'参考様式１ シフト記号表（勤務時間帯）'!$C$6:$K$35,9,FALSE))</f>
        <v/>
      </c>
      <c r="AI98" s="268" t="str">
        <f>IF(AI97="","",VLOOKUP(AI97,'参考様式１ シフト記号表（勤務時間帯）'!$C$6:$K$35,9,FALSE))</f>
        <v/>
      </c>
      <c r="AJ98" s="268" t="str">
        <f>IF(AJ97="","",VLOOKUP(AJ97,'参考様式１ シフト記号表（勤務時間帯）'!$C$6:$K$35,9,FALSE))</f>
        <v/>
      </c>
      <c r="AK98" s="268" t="str">
        <f>IF(AK97="","",VLOOKUP(AK97,'参考様式１ シフト記号表（勤務時間帯）'!$C$6:$K$35,9,FALSE))</f>
        <v/>
      </c>
      <c r="AL98" s="268" t="str">
        <f>IF(AL97="","",VLOOKUP(AL97,'参考様式１ シフト記号表（勤務時間帯）'!$C$6:$K$35,9,FALSE))</f>
        <v/>
      </c>
      <c r="AM98" s="280" t="str">
        <f>IF(AM97="","",VLOOKUP(AM97,'参考様式１ シフト記号表（勤務時間帯）'!$C$6:$K$35,9,FALSE))</f>
        <v/>
      </c>
      <c r="AN98" s="256" t="str">
        <f>IF(AN97="","",VLOOKUP(AN97,'参考様式１ シフト記号表（勤務時間帯）'!$C$6:$K$35,9,FALSE))</f>
        <v/>
      </c>
      <c r="AO98" s="268" t="str">
        <f>IF(AO97="","",VLOOKUP(AO97,'参考様式１ シフト記号表（勤務時間帯）'!$C$6:$K$35,9,FALSE))</f>
        <v/>
      </c>
      <c r="AP98" s="268" t="str">
        <f>IF(AP97="","",VLOOKUP(AP97,'参考様式１ シフト記号表（勤務時間帯）'!$C$6:$K$35,9,FALSE))</f>
        <v/>
      </c>
      <c r="AQ98" s="268" t="str">
        <f>IF(AQ97="","",VLOOKUP(AQ97,'参考様式１ シフト記号表（勤務時間帯）'!$C$6:$K$35,9,FALSE))</f>
        <v/>
      </c>
      <c r="AR98" s="268" t="str">
        <f>IF(AR97="","",VLOOKUP(AR97,'参考様式１ シフト記号表（勤務時間帯）'!$C$6:$K$35,9,FALSE))</f>
        <v/>
      </c>
      <c r="AS98" s="268" t="str">
        <f>IF(AS97="","",VLOOKUP(AS97,'参考様式１ シフト記号表（勤務時間帯）'!$C$6:$K$35,9,FALSE))</f>
        <v/>
      </c>
      <c r="AT98" s="280" t="str">
        <f>IF(AT97="","",VLOOKUP(AT97,'参考様式１ シフト記号表（勤務時間帯）'!$C$6:$K$35,9,FALSE))</f>
        <v/>
      </c>
      <c r="AU98" s="256" t="str">
        <f>IF(AU97="","",VLOOKUP(AU97,'参考様式１ シフト記号表（勤務時間帯）'!$C$6:$K$35,9,FALSE))</f>
        <v/>
      </c>
      <c r="AV98" s="268" t="str">
        <f>IF(AV97="","",VLOOKUP(AV97,'参考様式１ シフト記号表（勤務時間帯）'!$C$6:$K$35,9,FALSE))</f>
        <v/>
      </c>
      <c r="AW98" s="268" t="str">
        <f>IF(AW97="","",VLOOKUP(AW97,'参考様式１ シフト記号表（勤務時間帯）'!$C$6:$K$35,9,FALSE))</f>
        <v/>
      </c>
      <c r="AX98" s="327">
        <f>IF($BB$3="４週",SUM(S98:AT98),IF($BB$3="暦月",SUM(S98:AW98),""))</f>
        <v>0</v>
      </c>
      <c r="AY98" s="340"/>
      <c r="AZ98" s="352">
        <f>IF($BB$3="４週",AX98/4,IF($BB$3="暦月",'参考様式１（100名）'!AX98/('参考様式１（100名）'!$BB$8/7),""))</f>
        <v>0</v>
      </c>
      <c r="BA98" s="362"/>
      <c r="BB98" s="381"/>
      <c r="BC98" s="205"/>
      <c r="BD98" s="205"/>
      <c r="BE98" s="205"/>
      <c r="BF98" s="217"/>
    </row>
    <row r="99" spans="2:58" ht="20.25" customHeight="1">
      <c r="B99" s="101"/>
      <c r="C99" s="121"/>
      <c r="D99" s="139"/>
      <c r="E99" s="150"/>
      <c r="F99" s="423">
        <f>C97</f>
        <v>0</v>
      </c>
      <c r="G99" s="168"/>
      <c r="H99" s="179"/>
      <c r="I99" s="187"/>
      <c r="J99" s="187"/>
      <c r="K99" s="192"/>
      <c r="L99" s="200"/>
      <c r="M99" s="207"/>
      <c r="N99" s="207"/>
      <c r="O99" s="219"/>
      <c r="P99" s="226" t="s">
        <v>107</v>
      </c>
      <c r="Q99" s="235"/>
      <c r="R99" s="243"/>
      <c r="S99" s="257" t="str">
        <f>IF(S97="","",VLOOKUP(S97,'参考様式１ シフト記号表（勤務時間帯）'!$C$6:$S$35,17,FALSE))</f>
        <v/>
      </c>
      <c r="T99" s="269" t="str">
        <f>IF(T97="","",VLOOKUP(T97,'参考様式１ シフト記号表（勤務時間帯）'!$C$6:$S$35,17,FALSE))</f>
        <v/>
      </c>
      <c r="U99" s="269" t="str">
        <f>IF(U97="","",VLOOKUP(U97,'参考様式１ シフト記号表（勤務時間帯）'!$C$6:$S$35,17,FALSE))</f>
        <v/>
      </c>
      <c r="V99" s="269" t="str">
        <f>IF(V97="","",VLOOKUP(V97,'参考様式１ シフト記号表（勤務時間帯）'!$C$6:$S$35,17,FALSE))</f>
        <v/>
      </c>
      <c r="W99" s="269" t="str">
        <f>IF(W97="","",VLOOKUP(W97,'参考様式１ シフト記号表（勤務時間帯）'!$C$6:$S$35,17,FALSE))</f>
        <v/>
      </c>
      <c r="X99" s="269" t="str">
        <f>IF(X97="","",VLOOKUP(X97,'参考様式１ シフト記号表（勤務時間帯）'!$C$6:$S$35,17,FALSE))</f>
        <v/>
      </c>
      <c r="Y99" s="281" t="str">
        <f>IF(Y97="","",VLOOKUP(Y97,'参考様式１ シフト記号表（勤務時間帯）'!$C$6:$S$35,17,FALSE))</f>
        <v/>
      </c>
      <c r="Z99" s="257" t="str">
        <f>IF(Z97="","",VLOOKUP(Z97,'参考様式１ シフト記号表（勤務時間帯）'!$C$6:$S$35,17,FALSE))</f>
        <v/>
      </c>
      <c r="AA99" s="269" t="str">
        <f>IF(AA97="","",VLOOKUP(AA97,'参考様式１ シフト記号表（勤務時間帯）'!$C$6:$S$35,17,FALSE))</f>
        <v/>
      </c>
      <c r="AB99" s="269" t="str">
        <f>IF(AB97="","",VLOOKUP(AB97,'参考様式１ シフト記号表（勤務時間帯）'!$C$6:$S$35,17,FALSE))</f>
        <v/>
      </c>
      <c r="AC99" s="269" t="str">
        <f>IF(AC97="","",VLOOKUP(AC97,'参考様式１ シフト記号表（勤務時間帯）'!$C$6:$S$35,17,FALSE))</f>
        <v/>
      </c>
      <c r="AD99" s="269" t="str">
        <f>IF(AD97="","",VLOOKUP(AD97,'参考様式１ シフト記号表（勤務時間帯）'!$C$6:$S$35,17,FALSE))</f>
        <v/>
      </c>
      <c r="AE99" s="269" t="str">
        <f>IF(AE97="","",VLOOKUP(AE97,'参考様式１ シフト記号表（勤務時間帯）'!$C$6:$S$35,17,FALSE))</f>
        <v/>
      </c>
      <c r="AF99" s="281" t="str">
        <f>IF(AF97="","",VLOOKUP(AF97,'参考様式１ シフト記号表（勤務時間帯）'!$C$6:$S$35,17,FALSE))</f>
        <v/>
      </c>
      <c r="AG99" s="257" t="str">
        <f>IF(AG97="","",VLOOKUP(AG97,'参考様式１ シフト記号表（勤務時間帯）'!$C$6:$S$35,17,FALSE))</f>
        <v/>
      </c>
      <c r="AH99" s="269" t="str">
        <f>IF(AH97="","",VLOOKUP(AH97,'参考様式１ シフト記号表（勤務時間帯）'!$C$6:$S$35,17,FALSE))</f>
        <v/>
      </c>
      <c r="AI99" s="269" t="str">
        <f>IF(AI97="","",VLOOKUP(AI97,'参考様式１ シフト記号表（勤務時間帯）'!$C$6:$S$35,17,FALSE))</f>
        <v/>
      </c>
      <c r="AJ99" s="269" t="str">
        <f>IF(AJ97="","",VLOOKUP(AJ97,'参考様式１ シフト記号表（勤務時間帯）'!$C$6:$S$35,17,FALSE))</f>
        <v/>
      </c>
      <c r="AK99" s="269" t="str">
        <f>IF(AK97="","",VLOOKUP(AK97,'参考様式１ シフト記号表（勤務時間帯）'!$C$6:$S$35,17,FALSE))</f>
        <v/>
      </c>
      <c r="AL99" s="269" t="str">
        <f>IF(AL97="","",VLOOKUP(AL97,'参考様式１ シフト記号表（勤務時間帯）'!$C$6:$S$35,17,FALSE))</f>
        <v/>
      </c>
      <c r="AM99" s="281" t="str">
        <f>IF(AM97="","",VLOOKUP(AM97,'参考様式１ シフト記号表（勤務時間帯）'!$C$6:$S$35,17,FALSE))</f>
        <v/>
      </c>
      <c r="AN99" s="257" t="str">
        <f>IF(AN97="","",VLOOKUP(AN97,'参考様式１ シフト記号表（勤務時間帯）'!$C$6:$S$35,17,FALSE))</f>
        <v/>
      </c>
      <c r="AO99" s="269" t="str">
        <f>IF(AO97="","",VLOOKUP(AO97,'参考様式１ シフト記号表（勤務時間帯）'!$C$6:$S$35,17,FALSE))</f>
        <v/>
      </c>
      <c r="AP99" s="269" t="str">
        <f>IF(AP97="","",VLOOKUP(AP97,'参考様式１ シフト記号表（勤務時間帯）'!$C$6:$S$35,17,FALSE))</f>
        <v/>
      </c>
      <c r="AQ99" s="269" t="str">
        <f>IF(AQ97="","",VLOOKUP(AQ97,'参考様式１ シフト記号表（勤務時間帯）'!$C$6:$S$35,17,FALSE))</f>
        <v/>
      </c>
      <c r="AR99" s="269" t="str">
        <f>IF(AR97="","",VLOOKUP(AR97,'参考様式１ シフト記号表（勤務時間帯）'!$C$6:$S$35,17,FALSE))</f>
        <v/>
      </c>
      <c r="AS99" s="269" t="str">
        <f>IF(AS97="","",VLOOKUP(AS97,'参考様式１ シフト記号表（勤務時間帯）'!$C$6:$S$35,17,FALSE))</f>
        <v/>
      </c>
      <c r="AT99" s="281" t="str">
        <f>IF(AT97="","",VLOOKUP(AT97,'参考様式１ シフト記号表（勤務時間帯）'!$C$6:$S$35,17,FALSE))</f>
        <v/>
      </c>
      <c r="AU99" s="257" t="str">
        <f>IF(AU97="","",VLOOKUP(AU97,'参考様式１ シフト記号表（勤務時間帯）'!$C$6:$S$35,17,FALSE))</f>
        <v/>
      </c>
      <c r="AV99" s="269" t="str">
        <f>IF(AV97="","",VLOOKUP(AV97,'参考様式１ シフト記号表（勤務時間帯）'!$C$6:$S$35,17,FALSE))</f>
        <v/>
      </c>
      <c r="AW99" s="269" t="str">
        <f>IF(AW97="","",VLOOKUP(AW97,'参考様式１ シフト記号表（勤務時間帯）'!$C$6:$S$35,17,FALSE))</f>
        <v/>
      </c>
      <c r="AX99" s="328">
        <f>IF($BB$3="４週",SUM(S99:AT99),IF($BB$3="暦月",SUM(S99:AW99),""))</f>
        <v>0</v>
      </c>
      <c r="AY99" s="341"/>
      <c r="AZ99" s="353">
        <f>IF($BB$3="４週",AX99/4,IF($BB$3="暦月",'参考様式１（100名）'!AX99/('参考様式１（100名）'!$BB$8/7),""))</f>
        <v>0</v>
      </c>
      <c r="BA99" s="363"/>
      <c r="BB99" s="382"/>
      <c r="BC99" s="207"/>
      <c r="BD99" s="207"/>
      <c r="BE99" s="207"/>
      <c r="BF99" s="219"/>
    </row>
    <row r="100" spans="2:58" ht="20.25" customHeight="1">
      <c r="B100" s="101">
        <f>B97+1</f>
        <v>27</v>
      </c>
      <c r="C100" s="119"/>
      <c r="D100" s="137"/>
      <c r="E100" s="148"/>
      <c r="F100" s="156"/>
      <c r="G100" s="156"/>
      <c r="H100" s="180"/>
      <c r="I100" s="187"/>
      <c r="J100" s="187"/>
      <c r="K100" s="192"/>
      <c r="L100" s="199"/>
      <c r="M100" s="206"/>
      <c r="N100" s="206"/>
      <c r="O100" s="218"/>
      <c r="P100" s="227" t="s">
        <v>105</v>
      </c>
      <c r="Q100" s="236"/>
      <c r="R100" s="244"/>
      <c r="S100" s="431"/>
      <c r="T100" s="434"/>
      <c r="U100" s="434"/>
      <c r="V100" s="434"/>
      <c r="W100" s="434"/>
      <c r="X100" s="434"/>
      <c r="Y100" s="436"/>
      <c r="Z100" s="431"/>
      <c r="AA100" s="434"/>
      <c r="AB100" s="434"/>
      <c r="AC100" s="434"/>
      <c r="AD100" s="434"/>
      <c r="AE100" s="434"/>
      <c r="AF100" s="436"/>
      <c r="AG100" s="431"/>
      <c r="AH100" s="434"/>
      <c r="AI100" s="434"/>
      <c r="AJ100" s="434"/>
      <c r="AK100" s="434"/>
      <c r="AL100" s="434"/>
      <c r="AM100" s="436"/>
      <c r="AN100" s="431"/>
      <c r="AO100" s="434"/>
      <c r="AP100" s="434"/>
      <c r="AQ100" s="434"/>
      <c r="AR100" s="434"/>
      <c r="AS100" s="434"/>
      <c r="AT100" s="436"/>
      <c r="AU100" s="431"/>
      <c r="AV100" s="434"/>
      <c r="AW100" s="434"/>
      <c r="AX100" s="439"/>
      <c r="AY100" s="443"/>
      <c r="AZ100" s="446"/>
      <c r="BA100" s="449"/>
      <c r="BB100" s="380"/>
      <c r="BC100" s="206"/>
      <c r="BD100" s="206"/>
      <c r="BE100" s="206"/>
      <c r="BF100" s="218"/>
    </row>
    <row r="101" spans="2:58" ht="20.25" customHeight="1">
      <c r="B101" s="101"/>
      <c r="C101" s="120"/>
      <c r="D101" s="138"/>
      <c r="E101" s="149"/>
      <c r="F101" s="154"/>
      <c r="G101" s="167"/>
      <c r="H101" s="179"/>
      <c r="I101" s="187"/>
      <c r="J101" s="187"/>
      <c r="K101" s="192"/>
      <c r="L101" s="198"/>
      <c r="M101" s="205"/>
      <c r="N101" s="205"/>
      <c r="O101" s="217"/>
      <c r="P101" s="225" t="s">
        <v>40</v>
      </c>
      <c r="Q101" s="234"/>
      <c r="R101" s="242"/>
      <c r="S101" s="256" t="str">
        <f>IF(S100="","",VLOOKUP(S100,'参考様式１ シフト記号表（勤務時間帯）'!$C$6:$K$35,9,FALSE))</f>
        <v/>
      </c>
      <c r="T101" s="268" t="str">
        <f>IF(T100="","",VLOOKUP(T100,'参考様式１ シフト記号表（勤務時間帯）'!$C$6:$K$35,9,FALSE))</f>
        <v/>
      </c>
      <c r="U101" s="268" t="str">
        <f>IF(U100="","",VLOOKUP(U100,'参考様式１ シフト記号表（勤務時間帯）'!$C$6:$K$35,9,FALSE))</f>
        <v/>
      </c>
      <c r="V101" s="268" t="str">
        <f>IF(V100="","",VLOOKUP(V100,'参考様式１ シフト記号表（勤務時間帯）'!$C$6:$K$35,9,FALSE))</f>
        <v/>
      </c>
      <c r="W101" s="268" t="str">
        <f>IF(W100="","",VLOOKUP(W100,'参考様式１ シフト記号表（勤務時間帯）'!$C$6:$K$35,9,FALSE))</f>
        <v/>
      </c>
      <c r="X101" s="268" t="str">
        <f>IF(X100="","",VLOOKUP(X100,'参考様式１ シフト記号表（勤務時間帯）'!$C$6:$K$35,9,FALSE))</f>
        <v/>
      </c>
      <c r="Y101" s="280" t="str">
        <f>IF(Y100="","",VLOOKUP(Y100,'参考様式１ シフト記号表（勤務時間帯）'!$C$6:$K$35,9,FALSE))</f>
        <v/>
      </c>
      <c r="Z101" s="256" t="str">
        <f>IF(Z100="","",VLOOKUP(Z100,'参考様式１ シフト記号表（勤務時間帯）'!$C$6:$K$35,9,FALSE))</f>
        <v/>
      </c>
      <c r="AA101" s="268" t="str">
        <f>IF(AA100="","",VLOOKUP(AA100,'参考様式１ シフト記号表（勤務時間帯）'!$C$6:$K$35,9,FALSE))</f>
        <v/>
      </c>
      <c r="AB101" s="268" t="str">
        <f>IF(AB100="","",VLOOKUP(AB100,'参考様式１ シフト記号表（勤務時間帯）'!$C$6:$K$35,9,FALSE))</f>
        <v/>
      </c>
      <c r="AC101" s="268" t="str">
        <f>IF(AC100="","",VLOOKUP(AC100,'参考様式１ シフト記号表（勤務時間帯）'!$C$6:$K$35,9,FALSE))</f>
        <v/>
      </c>
      <c r="AD101" s="268" t="str">
        <f>IF(AD100="","",VLOOKUP(AD100,'参考様式１ シフト記号表（勤務時間帯）'!$C$6:$K$35,9,FALSE))</f>
        <v/>
      </c>
      <c r="AE101" s="268" t="str">
        <f>IF(AE100="","",VLOOKUP(AE100,'参考様式１ シフト記号表（勤務時間帯）'!$C$6:$K$35,9,FALSE))</f>
        <v/>
      </c>
      <c r="AF101" s="280" t="str">
        <f>IF(AF100="","",VLOOKUP(AF100,'参考様式１ シフト記号表（勤務時間帯）'!$C$6:$K$35,9,FALSE))</f>
        <v/>
      </c>
      <c r="AG101" s="256" t="str">
        <f>IF(AG100="","",VLOOKUP(AG100,'参考様式１ シフト記号表（勤務時間帯）'!$C$6:$K$35,9,FALSE))</f>
        <v/>
      </c>
      <c r="AH101" s="268" t="str">
        <f>IF(AH100="","",VLOOKUP(AH100,'参考様式１ シフト記号表（勤務時間帯）'!$C$6:$K$35,9,FALSE))</f>
        <v/>
      </c>
      <c r="AI101" s="268" t="str">
        <f>IF(AI100="","",VLOOKUP(AI100,'参考様式１ シフト記号表（勤務時間帯）'!$C$6:$K$35,9,FALSE))</f>
        <v/>
      </c>
      <c r="AJ101" s="268" t="str">
        <f>IF(AJ100="","",VLOOKUP(AJ100,'参考様式１ シフト記号表（勤務時間帯）'!$C$6:$K$35,9,FALSE))</f>
        <v/>
      </c>
      <c r="AK101" s="268" t="str">
        <f>IF(AK100="","",VLOOKUP(AK100,'参考様式１ シフト記号表（勤務時間帯）'!$C$6:$K$35,9,FALSE))</f>
        <v/>
      </c>
      <c r="AL101" s="268" t="str">
        <f>IF(AL100="","",VLOOKUP(AL100,'参考様式１ シフト記号表（勤務時間帯）'!$C$6:$K$35,9,FALSE))</f>
        <v/>
      </c>
      <c r="AM101" s="280" t="str">
        <f>IF(AM100="","",VLOOKUP(AM100,'参考様式１ シフト記号表（勤務時間帯）'!$C$6:$K$35,9,FALSE))</f>
        <v/>
      </c>
      <c r="AN101" s="256" t="str">
        <f>IF(AN100="","",VLOOKUP(AN100,'参考様式１ シフト記号表（勤務時間帯）'!$C$6:$K$35,9,FALSE))</f>
        <v/>
      </c>
      <c r="AO101" s="268" t="str">
        <f>IF(AO100="","",VLOOKUP(AO100,'参考様式１ シフト記号表（勤務時間帯）'!$C$6:$K$35,9,FALSE))</f>
        <v/>
      </c>
      <c r="AP101" s="268" t="str">
        <f>IF(AP100="","",VLOOKUP(AP100,'参考様式１ シフト記号表（勤務時間帯）'!$C$6:$K$35,9,FALSE))</f>
        <v/>
      </c>
      <c r="AQ101" s="268" t="str">
        <f>IF(AQ100="","",VLOOKUP(AQ100,'参考様式１ シフト記号表（勤務時間帯）'!$C$6:$K$35,9,FALSE))</f>
        <v/>
      </c>
      <c r="AR101" s="268" t="str">
        <f>IF(AR100="","",VLOOKUP(AR100,'参考様式１ シフト記号表（勤務時間帯）'!$C$6:$K$35,9,FALSE))</f>
        <v/>
      </c>
      <c r="AS101" s="268" t="str">
        <f>IF(AS100="","",VLOOKUP(AS100,'参考様式１ シフト記号表（勤務時間帯）'!$C$6:$K$35,9,FALSE))</f>
        <v/>
      </c>
      <c r="AT101" s="280" t="str">
        <f>IF(AT100="","",VLOOKUP(AT100,'参考様式１ シフト記号表（勤務時間帯）'!$C$6:$K$35,9,FALSE))</f>
        <v/>
      </c>
      <c r="AU101" s="256" t="str">
        <f>IF(AU100="","",VLOOKUP(AU100,'参考様式１ シフト記号表（勤務時間帯）'!$C$6:$K$35,9,FALSE))</f>
        <v/>
      </c>
      <c r="AV101" s="268" t="str">
        <f>IF(AV100="","",VLOOKUP(AV100,'参考様式１ シフト記号表（勤務時間帯）'!$C$6:$K$35,9,FALSE))</f>
        <v/>
      </c>
      <c r="AW101" s="268" t="str">
        <f>IF(AW100="","",VLOOKUP(AW100,'参考様式１ シフト記号表（勤務時間帯）'!$C$6:$K$35,9,FALSE))</f>
        <v/>
      </c>
      <c r="AX101" s="327">
        <f>IF($BB$3="４週",SUM(S101:AT101),IF($BB$3="暦月",SUM(S101:AW101),""))</f>
        <v>0</v>
      </c>
      <c r="AY101" s="340"/>
      <c r="AZ101" s="352">
        <f>IF($BB$3="４週",AX101/4,IF($BB$3="暦月",'参考様式１（100名）'!AX101/('参考様式１（100名）'!$BB$8/7),""))</f>
        <v>0</v>
      </c>
      <c r="BA101" s="362"/>
      <c r="BB101" s="381"/>
      <c r="BC101" s="205"/>
      <c r="BD101" s="205"/>
      <c r="BE101" s="205"/>
      <c r="BF101" s="217"/>
    </row>
    <row r="102" spans="2:58" ht="20.25" customHeight="1">
      <c r="B102" s="101"/>
      <c r="C102" s="121"/>
      <c r="D102" s="139"/>
      <c r="E102" s="150"/>
      <c r="F102" s="423">
        <f>C100</f>
        <v>0</v>
      </c>
      <c r="G102" s="168"/>
      <c r="H102" s="179"/>
      <c r="I102" s="187"/>
      <c r="J102" s="187"/>
      <c r="K102" s="192"/>
      <c r="L102" s="200"/>
      <c r="M102" s="207"/>
      <c r="N102" s="207"/>
      <c r="O102" s="219"/>
      <c r="P102" s="226" t="s">
        <v>107</v>
      </c>
      <c r="Q102" s="235"/>
      <c r="R102" s="243"/>
      <c r="S102" s="257" t="str">
        <f>IF(S100="","",VLOOKUP(S100,'参考様式１ シフト記号表（勤務時間帯）'!$C$6:$S$35,17,FALSE))</f>
        <v/>
      </c>
      <c r="T102" s="269" t="str">
        <f>IF(T100="","",VLOOKUP(T100,'参考様式１ シフト記号表（勤務時間帯）'!$C$6:$S$35,17,FALSE))</f>
        <v/>
      </c>
      <c r="U102" s="269" t="str">
        <f>IF(U100="","",VLOOKUP(U100,'参考様式１ シフト記号表（勤務時間帯）'!$C$6:$S$35,17,FALSE))</f>
        <v/>
      </c>
      <c r="V102" s="269" t="str">
        <f>IF(V100="","",VLOOKUP(V100,'参考様式１ シフト記号表（勤務時間帯）'!$C$6:$S$35,17,FALSE))</f>
        <v/>
      </c>
      <c r="W102" s="269" t="str">
        <f>IF(W100="","",VLOOKUP(W100,'参考様式１ シフト記号表（勤務時間帯）'!$C$6:$S$35,17,FALSE))</f>
        <v/>
      </c>
      <c r="X102" s="269" t="str">
        <f>IF(X100="","",VLOOKUP(X100,'参考様式１ シフト記号表（勤務時間帯）'!$C$6:$S$35,17,FALSE))</f>
        <v/>
      </c>
      <c r="Y102" s="281" t="str">
        <f>IF(Y100="","",VLOOKUP(Y100,'参考様式１ シフト記号表（勤務時間帯）'!$C$6:$S$35,17,FALSE))</f>
        <v/>
      </c>
      <c r="Z102" s="257" t="str">
        <f>IF(Z100="","",VLOOKUP(Z100,'参考様式１ シフト記号表（勤務時間帯）'!$C$6:$S$35,17,FALSE))</f>
        <v/>
      </c>
      <c r="AA102" s="269" t="str">
        <f>IF(AA100="","",VLOOKUP(AA100,'参考様式１ シフト記号表（勤務時間帯）'!$C$6:$S$35,17,FALSE))</f>
        <v/>
      </c>
      <c r="AB102" s="269" t="str">
        <f>IF(AB100="","",VLOOKUP(AB100,'参考様式１ シフト記号表（勤務時間帯）'!$C$6:$S$35,17,FALSE))</f>
        <v/>
      </c>
      <c r="AC102" s="269" t="str">
        <f>IF(AC100="","",VLOOKUP(AC100,'参考様式１ シフト記号表（勤務時間帯）'!$C$6:$S$35,17,FALSE))</f>
        <v/>
      </c>
      <c r="AD102" s="269" t="str">
        <f>IF(AD100="","",VLOOKUP(AD100,'参考様式１ シフト記号表（勤務時間帯）'!$C$6:$S$35,17,FALSE))</f>
        <v/>
      </c>
      <c r="AE102" s="269" t="str">
        <f>IF(AE100="","",VLOOKUP(AE100,'参考様式１ シフト記号表（勤務時間帯）'!$C$6:$S$35,17,FALSE))</f>
        <v/>
      </c>
      <c r="AF102" s="281" t="str">
        <f>IF(AF100="","",VLOOKUP(AF100,'参考様式１ シフト記号表（勤務時間帯）'!$C$6:$S$35,17,FALSE))</f>
        <v/>
      </c>
      <c r="AG102" s="257" t="str">
        <f>IF(AG100="","",VLOOKUP(AG100,'参考様式１ シフト記号表（勤務時間帯）'!$C$6:$S$35,17,FALSE))</f>
        <v/>
      </c>
      <c r="AH102" s="269" t="str">
        <f>IF(AH100="","",VLOOKUP(AH100,'参考様式１ シフト記号表（勤務時間帯）'!$C$6:$S$35,17,FALSE))</f>
        <v/>
      </c>
      <c r="AI102" s="269" t="str">
        <f>IF(AI100="","",VLOOKUP(AI100,'参考様式１ シフト記号表（勤務時間帯）'!$C$6:$S$35,17,FALSE))</f>
        <v/>
      </c>
      <c r="AJ102" s="269" t="str">
        <f>IF(AJ100="","",VLOOKUP(AJ100,'参考様式１ シフト記号表（勤務時間帯）'!$C$6:$S$35,17,FALSE))</f>
        <v/>
      </c>
      <c r="AK102" s="269" t="str">
        <f>IF(AK100="","",VLOOKUP(AK100,'参考様式１ シフト記号表（勤務時間帯）'!$C$6:$S$35,17,FALSE))</f>
        <v/>
      </c>
      <c r="AL102" s="269" t="str">
        <f>IF(AL100="","",VLOOKUP(AL100,'参考様式１ シフト記号表（勤務時間帯）'!$C$6:$S$35,17,FALSE))</f>
        <v/>
      </c>
      <c r="AM102" s="281" t="str">
        <f>IF(AM100="","",VLOOKUP(AM100,'参考様式１ シフト記号表（勤務時間帯）'!$C$6:$S$35,17,FALSE))</f>
        <v/>
      </c>
      <c r="AN102" s="257" t="str">
        <f>IF(AN100="","",VLOOKUP(AN100,'参考様式１ シフト記号表（勤務時間帯）'!$C$6:$S$35,17,FALSE))</f>
        <v/>
      </c>
      <c r="AO102" s="269" t="str">
        <f>IF(AO100="","",VLOOKUP(AO100,'参考様式１ シフト記号表（勤務時間帯）'!$C$6:$S$35,17,FALSE))</f>
        <v/>
      </c>
      <c r="AP102" s="269" t="str">
        <f>IF(AP100="","",VLOOKUP(AP100,'参考様式１ シフト記号表（勤務時間帯）'!$C$6:$S$35,17,FALSE))</f>
        <v/>
      </c>
      <c r="AQ102" s="269" t="str">
        <f>IF(AQ100="","",VLOOKUP(AQ100,'参考様式１ シフト記号表（勤務時間帯）'!$C$6:$S$35,17,FALSE))</f>
        <v/>
      </c>
      <c r="AR102" s="269" t="str">
        <f>IF(AR100="","",VLOOKUP(AR100,'参考様式１ シフト記号表（勤務時間帯）'!$C$6:$S$35,17,FALSE))</f>
        <v/>
      </c>
      <c r="AS102" s="269" t="str">
        <f>IF(AS100="","",VLOOKUP(AS100,'参考様式１ シフト記号表（勤務時間帯）'!$C$6:$S$35,17,FALSE))</f>
        <v/>
      </c>
      <c r="AT102" s="281" t="str">
        <f>IF(AT100="","",VLOOKUP(AT100,'参考様式１ シフト記号表（勤務時間帯）'!$C$6:$S$35,17,FALSE))</f>
        <v/>
      </c>
      <c r="AU102" s="257" t="str">
        <f>IF(AU100="","",VLOOKUP(AU100,'参考様式１ シフト記号表（勤務時間帯）'!$C$6:$S$35,17,FALSE))</f>
        <v/>
      </c>
      <c r="AV102" s="269" t="str">
        <f>IF(AV100="","",VLOOKUP(AV100,'参考様式１ シフト記号表（勤務時間帯）'!$C$6:$S$35,17,FALSE))</f>
        <v/>
      </c>
      <c r="AW102" s="269" t="str">
        <f>IF(AW100="","",VLOOKUP(AW100,'参考様式１ シフト記号表（勤務時間帯）'!$C$6:$S$35,17,FALSE))</f>
        <v/>
      </c>
      <c r="AX102" s="328">
        <f>IF($BB$3="４週",SUM(S102:AT102),IF($BB$3="暦月",SUM(S102:AW102),""))</f>
        <v>0</v>
      </c>
      <c r="AY102" s="341"/>
      <c r="AZ102" s="353">
        <f>IF($BB$3="４週",AX102/4,IF($BB$3="暦月",'参考様式１（100名）'!AX102/('参考様式１（100名）'!$BB$8/7),""))</f>
        <v>0</v>
      </c>
      <c r="BA102" s="363"/>
      <c r="BB102" s="382"/>
      <c r="BC102" s="207"/>
      <c r="BD102" s="207"/>
      <c r="BE102" s="207"/>
      <c r="BF102" s="219"/>
    </row>
    <row r="103" spans="2:58" ht="20.25" customHeight="1">
      <c r="B103" s="101">
        <f>B100+1</f>
        <v>28</v>
      </c>
      <c r="C103" s="119"/>
      <c r="D103" s="137"/>
      <c r="E103" s="148"/>
      <c r="F103" s="156"/>
      <c r="G103" s="156"/>
      <c r="H103" s="180"/>
      <c r="I103" s="187"/>
      <c r="J103" s="187"/>
      <c r="K103" s="192"/>
      <c r="L103" s="199"/>
      <c r="M103" s="206"/>
      <c r="N103" s="206"/>
      <c r="O103" s="218"/>
      <c r="P103" s="227" t="s">
        <v>105</v>
      </c>
      <c r="Q103" s="236"/>
      <c r="R103" s="244"/>
      <c r="S103" s="431"/>
      <c r="T103" s="434"/>
      <c r="U103" s="434"/>
      <c r="V103" s="434"/>
      <c r="W103" s="434"/>
      <c r="X103" s="434"/>
      <c r="Y103" s="436"/>
      <c r="Z103" s="431"/>
      <c r="AA103" s="434"/>
      <c r="AB103" s="434"/>
      <c r="AC103" s="434"/>
      <c r="AD103" s="434"/>
      <c r="AE103" s="434"/>
      <c r="AF103" s="436"/>
      <c r="AG103" s="431"/>
      <c r="AH103" s="434"/>
      <c r="AI103" s="434"/>
      <c r="AJ103" s="434"/>
      <c r="AK103" s="434"/>
      <c r="AL103" s="434"/>
      <c r="AM103" s="436"/>
      <c r="AN103" s="431"/>
      <c r="AO103" s="434"/>
      <c r="AP103" s="434"/>
      <c r="AQ103" s="434"/>
      <c r="AR103" s="434"/>
      <c r="AS103" s="434"/>
      <c r="AT103" s="436"/>
      <c r="AU103" s="431"/>
      <c r="AV103" s="434"/>
      <c r="AW103" s="434"/>
      <c r="AX103" s="439"/>
      <c r="AY103" s="443"/>
      <c r="AZ103" s="446"/>
      <c r="BA103" s="449"/>
      <c r="BB103" s="380"/>
      <c r="BC103" s="206"/>
      <c r="BD103" s="206"/>
      <c r="BE103" s="206"/>
      <c r="BF103" s="218"/>
    </row>
    <row r="104" spans="2:58" ht="20.25" customHeight="1">
      <c r="B104" s="101"/>
      <c r="C104" s="120"/>
      <c r="D104" s="138"/>
      <c r="E104" s="149"/>
      <c r="F104" s="154"/>
      <c r="G104" s="167"/>
      <c r="H104" s="179"/>
      <c r="I104" s="187"/>
      <c r="J104" s="187"/>
      <c r="K104" s="192"/>
      <c r="L104" s="198"/>
      <c r="M104" s="205"/>
      <c r="N104" s="205"/>
      <c r="O104" s="217"/>
      <c r="P104" s="225" t="s">
        <v>40</v>
      </c>
      <c r="Q104" s="234"/>
      <c r="R104" s="242"/>
      <c r="S104" s="256" t="str">
        <f>IF(S103="","",VLOOKUP(S103,'参考様式１ シフト記号表（勤務時間帯）'!$C$6:$K$35,9,FALSE))</f>
        <v/>
      </c>
      <c r="T104" s="268" t="str">
        <f>IF(T103="","",VLOOKUP(T103,'参考様式１ シフト記号表（勤務時間帯）'!$C$6:$K$35,9,FALSE))</f>
        <v/>
      </c>
      <c r="U104" s="268" t="str">
        <f>IF(U103="","",VLOOKUP(U103,'参考様式１ シフト記号表（勤務時間帯）'!$C$6:$K$35,9,FALSE))</f>
        <v/>
      </c>
      <c r="V104" s="268" t="str">
        <f>IF(V103="","",VLOOKUP(V103,'参考様式１ シフト記号表（勤務時間帯）'!$C$6:$K$35,9,FALSE))</f>
        <v/>
      </c>
      <c r="W104" s="268" t="str">
        <f>IF(W103="","",VLOOKUP(W103,'参考様式１ シフト記号表（勤務時間帯）'!$C$6:$K$35,9,FALSE))</f>
        <v/>
      </c>
      <c r="X104" s="268" t="str">
        <f>IF(X103="","",VLOOKUP(X103,'参考様式１ シフト記号表（勤務時間帯）'!$C$6:$K$35,9,FALSE))</f>
        <v/>
      </c>
      <c r="Y104" s="280" t="str">
        <f>IF(Y103="","",VLOOKUP(Y103,'参考様式１ シフト記号表（勤務時間帯）'!$C$6:$K$35,9,FALSE))</f>
        <v/>
      </c>
      <c r="Z104" s="256" t="str">
        <f>IF(Z103="","",VLOOKUP(Z103,'参考様式１ シフト記号表（勤務時間帯）'!$C$6:$K$35,9,FALSE))</f>
        <v/>
      </c>
      <c r="AA104" s="268" t="str">
        <f>IF(AA103="","",VLOOKUP(AA103,'参考様式１ シフト記号表（勤務時間帯）'!$C$6:$K$35,9,FALSE))</f>
        <v/>
      </c>
      <c r="AB104" s="268" t="str">
        <f>IF(AB103="","",VLOOKUP(AB103,'参考様式１ シフト記号表（勤務時間帯）'!$C$6:$K$35,9,FALSE))</f>
        <v/>
      </c>
      <c r="AC104" s="268" t="str">
        <f>IF(AC103="","",VLOOKUP(AC103,'参考様式１ シフト記号表（勤務時間帯）'!$C$6:$K$35,9,FALSE))</f>
        <v/>
      </c>
      <c r="AD104" s="268" t="str">
        <f>IF(AD103="","",VLOOKUP(AD103,'参考様式１ シフト記号表（勤務時間帯）'!$C$6:$K$35,9,FALSE))</f>
        <v/>
      </c>
      <c r="AE104" s="268" t="str">
        <f>IF(AE103="","",VLOOKUP(AE103,'参考様式１ シフト記号表（勤務時間帯）'!$C$6:$K$35,9,FALSE))</f>
        <v/>
      </c>
      <c r="AF104" s="280" t="str">
        <f>IF(AF103="","",VLOOKUP(AF103,'参考様式１ シフト記号表（勤務時間帯）'!$C$6:$K$35,9,FALSE))</f>
        <v/>
      </c>
      <c r="AG104" s="256" t="str">
        <f>IF(AG103="","",VLOOKUP(AG103,'参考様式１ シフト記号表（勤務時間帯）'!$C$6:$K$35,9,FALSE))</f>
        <v/>
      </c>
      <c r="AH104" s="268" t="str">
        <f>IF(AH103="","",VLOOKUP(AH103,'参考様式１ シフト記号表（勤務時間帯）'!$C$6:$K$35,9,FALSE))</f>
        <v/>
      </c>
      <c r="AI104" s="268" t="str">
        <f>IF(AI103="","",VLOOKUP(AI103,'参考様式１ シフト記号表（勤務時間帯）'!$C$6:$K$35,9,FALSE))</f>
        <v/>
      </c>
      <c r="AJ104" s="268" t="str">
        <f>IF(AJ103="","",VLOOKUP(AJ103,'参考様式１ シフト記号表（勤務時間帯）'!$C$6:$K$35,9,FALSE))</f>
        <v/>
      </c>
      <c r="AK104" s="268" t="str">
        <f>IF(AK103="","",VLOOKUP(AK103,'参考様式１ シフト記号表（勤務時間帯）'!$C$6:$K$35,9,FALSE))</f>
        <v/>
      </c>
      <c r="AL104" s="268" t="str">
        <f>IF(AL103="","",VLOOKUP(AL103,'参考様式１ シフト記号表（勤務時間帯）'!$C$6:$K$35,9,FALSE))</f>
        <v/>
      </c>
      <c r="AM104" s="280" t="str">
        <f>IF(AM103="","",VLOOKUP(AM103,'参考様式１ シフト記号表（勤務時間帯）'!$C$6:$K$35,9,FALSE))</f>
        <v/>
      </c>
      <c r="AN104" s="256" t="str">
        <f>IF(AN103="","",VLOOKUP(AN103,'参考様式１ シフト記号表（勤務時間帯）'!$C$6:$K$35,9,FALSE))</f>
        <v/>
      </c>
      <c r="AO104" s="268" t="str">
        <f>IF(AO103="","",VLOOKUP(AO103,'参考様式１ シフト記号表（勤務時間帯）'!$C$6:$K$35,9,FALSE))</f>
        <v/>
      </c>
      <c r="AP104" s="268" t="str">
        <f>IF(AP103="","",VLOOKUP(AP103,'参考様式１ シフト記号表（勤務時間帯）'!$C$6:$K$35,9,FALSE))</f>
        <v/>
      </c>
      <c r="AQ104" s="268" t="str">
        <f>IF(AQ103="","",VLOOKUP(AQ103,'参考様式１ シフト記号表（勤務時間帯）'!$C$6:$K$35,9,FALSE))</f>
        <v/>
      </c>
      <c r="AR104" s="268" t="str">
        <f>IF(AR103="","",VLOOKUP(AR103,'参考様式１ シフト記号表（勤務時間帯）'!$C$6:$K$35,9,FALSE))</f>
        <v/>
      </c>
      <c r="AS104" s="268" t="str">
        <f>IF(AS103="","",VLOOKUP(AS103,'参考様式１ シフト記号表（勤務時間帯）'!$C$6:$K$35,9,FALSE))</f>
        <v/>
      </c>
      <c r="AT104" s="280" t="str">
        <f>IF(AT103="","",VLOOKUP(AT103,'参考様式１ シフト記号表（勤務時間帯）'!$C$6:$K$35,9,FALSE))</f>
        <v/>
      </c>
      <c r="AU104" s="256" t="str">
        <f>IF(AU103="","",VLOOKUP(AU103,'参考様式１ シフト記号表（勤務時間帯）'!$C$6:$K$35,9,FALSE))</f>
        <v/>
      </c>
      <c r="AV104" s="268" t="str">
        <f>IF(AV103="","",VLOOKUP(AV103,'参考様式１ シフト記号表（勤務時間帯）'!$C$6:$K$35,9,FALSE))</f>
        <v/>
      </c>
      <c r="AW104" s="268" t="str">
        <f>IF(AW103="","",VLOOKUP(AW103,'参考様式１ シフト記号表（勤務時間帯）'!$C$6:$K$35,9,FALSE))</f>
        <v/>
      </c>
      <c r="AX104" s="327">
        <f>IF($BB$3="４週",SUM(S104:AT104),IF($BB$3="暦月",SUM(S104:AW104),""))</f>
        <v>0</v>
      </c>
      <c r="AY104" s="340"/>
      <c r="AZ104" s="352">
        <f>IF($BB$3="４週",AX104/4,IF($BB$3="暦月",'参考様式１（100名）'!AX104/('参考様式１（100名）'!$BB$8/7),""))</f>
        <v>0</v>
      </c>
      <c r="BA104" s="362"/>
      <c r="BB104" s="381"/>
      <c r="BC104" s="205"/>
      <c r="BD104" s="205"/>
      <c r="BE104" s="205"/>
      <c r="BF104" s="217"/>
    </row>
    <row r="105" spans="2:58" ht="20.25" customHeight="1">
      <c r="B105" s="101"/>
      <c r="C105" s="121"/>
      <c r="D105" s="139"/>
      <c r="E105" s="150"/>
      <c r="F105" s="423">
        <f>C103</f>
        <v>0</v>
      </c>
      <c r="G105" s="168"/>
      <c r="H105" s="179"/>
      <c r="I105" s="187"/>
      <c r="J105" s="187"/>
      <c r="K105" s="192"/>
      <c r="L105" s="200"/>
      <c r="M105" s="207"/>
      <c r="N105" s="207"/>
      <c r="O105" s="219"/>
      <c r="P105" s="226" t="s">
        <v>107</v>
      </c>
      <c r="Q105" s="235"/>
      <c r="R105" s="243"/>
      <c r="S105" s="257" t="str">
        <f>IF(S103="","",VLOOKUP(S103,'参考様式１ シフト記号表（勤務時間帯）'!$C$6:$S$35,17,FALSE))</f>
        <v/>
      </c>
      <c r="T105" s="269" t="str">
        <f>IF(T103="","",VLOOKUP(T103,'参考様式１ シフト記号表（勤務時間帯）'!$C$6:$S$35,17,FALSE))</f>
        <v/>
      </c>
      <c r="U105" s="269" t="str">
        <f>IF(U103="","",VLOOKUP(U103,'参考様式１ シフト記号表（勤務時間帯）'!$C$6:$S$35,17,FALSE))</f>
        <v/>
      </c>
      <c r="V105" s="269" t="str">
        <f>IF(V103="","",VLOOKUP(V103,'参考様式１ シフト記号表（勤務時間帯）'!$C$6:$S$35,17,FALSE))</f>
        <v/>
      </c>
      <c r="W105" s="269" t="str">
        <f>IF(W103="","",VLOOKUP(W103,'参考様式１ シフト記号表（勤務時間帯）'!$C$6:$S$35,17,FALSE))</f>
        <v/>
      </c>
      <c r="X105" s="269" t="str">
        <f>IF(X103="","",VLOOKUP(X103,'参考様式１ シフト記号表（勤務時間帯）'!$C$6:$S$35,17,FALSE))</f>
        <v/>
      </c>
      <c r="Y105" s="281" t="str">
        <f>IF(Y103="","",VLOOKUP(Y103,'参考様式１ シフト記号表（勤務時間帯）'!$C$6:$S$35,17,FALSE))</f>
        <v/>
      </c>
      <c r="Z105" s="257" t="str">
        <f>IF(Z103="","",VLOOKUP(Z103,'参考様式１ シフト記号表（勤務時間帯）'!$C$6:$S$35,17,FALSE))</f>
        <v/>
      </c>
      <c r="AA105" s="269" t="str">
        <f>IF(AA103="","",VLOOKUP(AA103,'参考様式１ シフト記号表（勤務時間帯）'!$C$6:$S$35,17,FALSE))</f>
        <v/>
      </c>
      <c r="AB105" s="269" t="str">
        <f>IF(AB103="","",VLOOKUP(AB103,'参考様式１ シフト記号表（勤務時間帯）'!$C$6:$S$35,17,FALSE))</f>
        <v/>
      </c>
      <c r="AC105" s="269" t="str">
        <f>IF(AC103="","",VLOOKUP(AC103,'参考様式１ シフト記号表（勤務時間帯）'!$C$6:$S$35,17,FALSE))</f>
        <v/>
      </c>
      <c r="AD105" s="269" t="str">
        <f>IF(AD103="","",VLOOKUP(AD103,'参考様式１ シフト記号表（勤務時間帯）'!$C$6:$S$35,17,FALSE))</f>
        <v/>
      </c>
      <c r="AE105" s="269" t="str">
        <f>IF(AE103="","",VLOOKUP(AE103,'参考様式１ シフト記号表（勤務時間帯）'!$C$6:$S$35,17,FALSE))</f>
        <v/>
      </c>
      <c r="AF105" s="281" t="str">
        <f>IF(AF103="","",VLOOKUP(AF103,'参考様式１ シフト記号表（勤務時間帯）'!$C$6:$S$35,17,FALSE))</f>
        <v/>
      </c>
      <c r="AG105" s="257" t="str">
        <f>IF(AG103="","",VLOOKUP(AG103,'参考様式１ シフト記号表（勤務時間帯）'!$C$6:$S$35,17,FALSE))</f>
        <v/>
      </c>
      <c r="AH105" s="269" t="str">
        <f>IF(AH103="","",VLOOKUP(AH103,'参考様式１ シフト記号表（勤務時間帯）'!$C$6:$S$35,17,FALSE))</f>
        <v/>
      </c>
      <c r="AI105" s="269" t="str">
        <f>IF(AI103="","",VLOOKUP(AI103,'参考様式１ シフト記号表（勤務時間帯）'!$C$6:$S$35,17,FALSE))</f>
        <v/>
      </c>
      <c r="AJ105" s="269" t="str">
        <f>IF(AJ103="","",VLOOKUP(AJ103,'参考様式１ シフト記号表（勤務時間帯）'!$C$6:$S$35,17,FALSE))</f>
        <v/>
      </c>
      <c r="AK105" s="269" t="str">
        <f>IF(AK103="","",VLOOKUP(AK103,'参考様式１ シフト記号表（勤務時間帯）'!$C$6:$S$35,17,FALSE))</f>
        <v/>
      </c>
      <c r="AL105" s="269" t="str">
        <f>IF(AL103="","",VLOOKUP(AL103,'参考様式１ シフト記号表（勤務時間帯）'!$C$6:$S$35,17,FALSE))</f>
        <v/>
      </c>
      <c r="AM105" s="281" t="str">
        <f>IF(AM103="","",VLOOKUP(AM103,'参考様式１ シフト記号表（勤務時間帯）'!$C$6:$S$35,17,FALSE))</f>
        <v/>
      </c>
      <c r="AN105" s="257" t="str">
        <f>IF(AN103="","",VLOOKUP(AN103,'参考様式１ シフト記号表（勤務時間帯）'!$C$6:$S$35,17,FALSE))</f>
        <v/>
      </c>
      <c r="AO105" s="269" t="str">
        <f>IF(AO103="","",VLOOKUP(AO103,'参考様式１ シフト記号表（勤務時間帯）'!$C$6:$S$35,17,FALSE))</f>
        <v/>
      </c>
      <c r="AP105" s="269" t="str">
        <f>IF(AP103="","",VLOOKUP(AP103,'参考様式１ シフト記号表（勤務時間帯）'!$C$6:$S$35,17,FALSE))</f>
        <v/>
      </c>
      <c r="AQ105" s="269" t="str">
        <f>IF(AQ103="","",VLOOKUP(AQ103,'参考様式１ シフト記号表（勤務時間帯）'!$C$6:$S$35,17,FALSE))</f>
        <v/>
      </c>
      <c r="AR105" s="269" t="str">
        <f>IF(AR103="","",VLOOKUP(AR103,'参考様式１ シフト記号表（勤務時間帯）'!$C$6:$S$35,17,FALSE))</f>
        <v/>
      </c>
      <c r="AS105" s="269" t="str">
        <f>IF(AS103="","",VLOOKUP(AS103,'参考様式１ シフト記号表（勤務時間帯）'!$C$6:$S$35,17,FALSE))</f>
        <v/>
      </c>
      <c r="AT105" s="281" t="str">
        <f>IF(AT103="","",VLOOKUP(AT103,'参考様式１ シフト記号表（勤務時間帯）'!$C$6:$S$35,17,FALSE))</f>
        <v/>
      </c>
      <c r="AU105" s="257" t="str">
        <f>IF(AU103="","",VLOOKUP(AU103,'参考様式１ シフト記号表（勤務時間帯）'!$C$6:$S$35,17,FALSE))</f>
        <v/>
      </c>
      <c r="AV105" s="269" t="str">
        <f>IF(AV103="","",VLOOKUP(AV103,'参考様式１ シフト記号表（勤務時間帯）'!$C$6:$S$35,17,FALSE))</f>
        <v/>
      </c>
      <c r="AW105" s="269" t="str">
        <f>IF(AW103="","",VLOOKUP(AW103,'参考様式１ シフト記号表（勤務時間帯）'!$C$6:$S$35,17,FALSE))</f>
        <v/>
      </c>
      <c r="AX105" s="328">
        <f>IF($BB$3="４週",SUM(S105:AT105),IF($BB$3="暦月",SUM(S105:AW105),""))</f>
        <v>0</v>
      </c>
      <c r="AY105" s="341"/>
      <c r="AZ105" s="353">
        <f>IF($BB$3="４週",AX105/4,IF($BB$3="暦月",'参考様式１（100名）'!AX105/('参考様式１（100名）'!$BB$8/7),""))</f>
        <v>0</v>
      </c>
      <c r="BA105" s="363"/>
      <c r="BB105" s="382"/>
      <c r="BC105" s="207"/>
      <c r="BD105" s="207"/>
      <c r="BE105" s="207"/>
      <c r="BF105" s="219"/>
    </row>
    <row r="106" spans="2:58" ht="20.25" customHeight="1">
      <c r="B106" s="101">
        <f>B103+1</f>
        <v>29</v>
      </c>
      <c r="C106" s="119"/>
      <c r="D106" s="137"/>
      <c r="E106" s="148"/>
      <c r="F106" s="156"/>
      <c r="G106" s="156"/>
      <c r="H106" s="180"/>
      <c r="I106" s="187"/>
      <c r="J106" s="187"/>
      <c r="K106" s="192"/>
      <c r="L106" s="199"/>
      <c r="M106" s="206"/>
      <c r="N106" s="206"/>
      <c r="O106" s="218"/>
      <c r="P106" s="227" t="s">
        <v>105</v>
      </c>
      <c r="Q106" s="236"/>
      <c r="R106" s="244"/>
      <c r="S106" s="431"/>
      <c r="T106" s="434"/>
      <c r="U106" s="434"/>
      <c r="V106" s="434"/>
      <c r="W106" s="434"/>
      <c r="X106" s="434"/>
      <c r="Y106" s="436"/>
      <c r="Z106" s="431"/>
      <c r="AA106" s="434"/>
      <c r="AB106" s="434"/>
      <c r="AC106" s="434"/>
      <c r="AD106" s="434"/>
      <c r="AE106" s="434"/>
      <c r="AF106" s="436"/>
      <c r="AG106" s="431"/>
      <c r="AH106" s="434"/>
      <c r="AI106" s="434"/>
      <c r="AJ106" s="434"/>
      <c r="AK106" s="434"/>
      <c r="AL106" s="434"/>
      <c r="AM106" s="436"/>
      <c r="AN106" s="431"/>
      <c r="AO106" s="434"/>
      <c r="AP106" s="434"/>
      <c r="AQ106" s="434"/>
      <c r="AR106" s="434"/>
      <c r="AS106" s="434"/>
      <c r="AT106" s="436"/>
      <c r="AU106" s="431"/>
      <c r="AV106" s="434"/>
      <c r="AW106" s="434"/>
      <c r="AX106" s="439"/>
      <c r="AY106" s="443"/>
      <c r="AZ106" s="446"/>
      <c r="BA106" s="449"/>
      <c r="BB106" s="380"/>
      <c r="BC106" s="206"/>
      <c r="BD106" s="206"/>
      <c r="BE106" s="206"/>
      <c r="BF106" s="218"/>
    </row>
    <row r="107" spans="2:58" ht="20.25" customHeight="1">
      <c r="B107" s="101"/>
      <c r="C107" s="120"/>
      <c r="D107" s="138"/>
      <c r="E107" s="149"/>
      <c r="F107" s="154"/>
      <c r="G107" s="167"/>
      <c r="H107" s="179"/>
      <c r="I107" s="187"/>
      <c r="J107" s="187"/>
      <c r="K107" s="192"/>
      <c r="L107" s="198"/>
      <c r="M107" s="205"/>
      <c r="N107" s="205"/>
      <c r="O107" s="217"/>
      <c r="P107" s="225" t="s">
        <v>40</v>
      </c>
      <c r="Q107" s="234"/>
      <c r="R107" s="242"/>
      <c r="S107" s="256" t="str">
        <f>IF(S106="","",VLOOKUP(S106,'参考様式１ シフト記号表（勤務時間帯）'!$C$6:$K$35,9,FALSE))</f>
        <v/>
      </c>
      <c r="T107" s="268" t="str">
        <f>IF(T106="","",VLOOKUP(T106,'参考様式１ シフト記号表（勤務時間帯）'!$C$6:$K$35,9,FALSE))</f>
        <v/>
      </c>
      <c r="U107" s="268" t="str">
        <f>IF(U106="","",VLOOKUP(U106,'参考様式１ シフト記号表（勤務時間帯）'!$C$6:$K$35,9,FALSE))</f>
        <v/>
      </c>
      <c r="V107" s="268" t="str">
        <f>IF(V106="","",VLOOKUP(V106,'参考様式１ シフト記号表（勤務時間帯）'!$C$6:$K$35,9,FALSE))</f>
        <v/>
      </c>
      <c r="W107" s="268" t="str">
        <f>IF(W106="","",VLOOKUP(W106,'参考様式１ シフト記号表（勤務時間帯）'!$C$6:$K$35,9,FALSE))</f>
        <v/>
      </c>
      <c r="X107" s="268" t="str">
        <f>IF(X106="","",VLOOKUP(X106,'参考様式１ シフト記号表（勤務時間帯）'!$C$6:$K$35,9,FALSE))</f>
        <v/>
      </c>
      <c r="Y107" s="280" t="str">
        <f>IF(Y106="","",VLOOKUP(Y106,'参考様式１ シフト記号表（勤務時間帯）'!$C$6:$K$35,9,FALSE))</f>
        <v/>
      </c>
      <c r="Z107" s="256" t="str">
        <f>IF(Z106="","",VLOOKUP(Z106,'参考様式１ シフト記号表（勤務時間帯）'!$C$6:$K$35,9,FALSE))</f>
        <v/>
      </c>
      <c r="AA107" s="268" t="str">
        <f>IF(AA106="","",VLOOKUP(AA106,'参考様式１ シフト記号表（勤務時間帯）'!$C$6:$K$35,9,FALSE))</f>
        <v/>
      </c>
      <c r="AB107" s="268" t="str">
        <f>IF(AB106="","",VLOOKUP(AB106,'参考様式１ シフト記号表（勤務時間帯）'!$C$6:$K$35,9,FALSE))</f>
        <v/>
      </c>
      <c r="AC107" s="268" t="str">
        <f>IF(AC106="","",VLOOKUP(AC106,'参考様式１ シフト記号表（勤務時間帯）'!$C$6:$K$35,9,FALSE))</f>
        <v/>
      </c>
      <c r="AD107" s="268" t="str">
        <f>IF(AD106="","",VLOOKUP(AD106,'参考様式１ シフト記号表（勤務時間帯）'!$C$6:$K$35,9,FALSE))</f>
        <v/>
      </c>
      <c r="AE107" s="268" t="str">
        <f>IF(AE106="","",VLOOKUP(AE106,'参考様式１ シフト記号表（勤務時間帯）'!$C$6:$K$35,9,FALSE))</f>
        <v/>
      </c>
      <c r="AF107" s="280" t="str">
        <f>IF(AF106="","",VLOOKUP(AF106,'参考様式１ シフト記号表（勤務時間帯）'!$C$6:$K$35,9,FALSE))</f>
        <v/>
      </c>
      <c r="AG107" s="256" t="str">
        <f>IF(AG106="","",VLOOKUP(AG106,'参考様式１ シフト記号表（勤務時間帯）'!$C$6:$K$35,9,FALSE))</f>
        <v/>
      </c>
      <c r="AH107" s="268" t="str">
        <f>IF(AH106="","",VLOOKUP(AH106,'参考様式１ シフト記号表（勤務時間帯）'!$C$6:$K$35,9,FALSE))</f>
        <v/>
      </c>
      <c r="AI107" s="268" t="str">
        <f>IF(AI106="","",VLOOKUP(AI106,'参考様式１ シフト記号表（勤務時間帯）'!$C$6:$K$35,9,FALSE))</f>
        <v/>
      </c>
      <c r="AJ107" s="268" t="str">
        <f>IF(AJ106="","",VLOOKUP(AJ106,'参考様式１ シフト記号表（勤務時間帯）'!$C$6:$K$35,9,FALSE))</f>
        <v/>
      </c>
      <c r="AK107" s="268" t="str">
        <f>IF(AK106="","",VLOOKUP(AK106,'参考様式１ シフト記号表（勤務時間帯）'!$C$6:$K$35,9,FALSE))</f>
        <v/>
      </c>
      <c r="AL107" s="268" t="str">
        <f>IF(AL106="","",VLOOKUP(AL106,'参考様式１ シフト記号表（勤務時間帯）'!$C$6:$K$35,9,FALSE))</f>
        <v/>
      </c>
      <c r="AM107" s="280" t="str">
        <f>IF(AM106="","",VLOOKUP(AM106,'参考様式１ シフト記号表（勤務時間帯）'!$C$6:$K$35,9,FALSE))</f>
        <v/>
      </c>
      <c r="AN107" s="256" t="str">
        <f>IF(AN106="","",VLOOKUP(AN106,'参考様式１ シフト記号表（勤務時間帯）'!$C$6:$K$35,9,FALSE))</f>
        <v/>
      </c>
      <c r="AO107" s="268" t="str">
        <f>IF(AO106="","",VLOOKUP(AO106,'参考様式１ シフト記号表（勤務時間帯）'!$C$6:$K$35,9,FALSE))</f>
        <v/>
      </c>
      <c r="AP107" s="268" t="str">
        <f>IF(AP106="","",VLOOKUP(AP106,'参考様式１ シフト記号表（勤務時間帯）'!$C$6:$K$35,9,FALSE))</f>
        <v/>
      </c>
      <c r="AQ107" s="268" t="str">
        <f>IF(AQ106="","",VLOOKUP(AQ106,'参考様式１ シフト記号表（勤務時間帯）'!$C$6:$K$35,9,FALSE))</f>
        <v/>
      </c>
      <c r="AR107" s="268" t="str">
        <f>IF(AR106="","",VLOOKUP(AR106,'参考様式１ シフト記号表（勤務時間帯）'!$C$6:$K$35,9,FALSE))</f>
        <v/>
      </c>
      <c r="AS107" s="268" t="str">
        <f>IF(AS106="","",VLOOKUP(AS106,'参考様式１ シフト記号表（勤務時間帯）'!$C$6:$K$35,9,FALSE))</f>
        <v/>
      </c>
      <c r="AT107" s="280" t="str">
        <f>IF(AT106="","",VLOOKUP(AT106,'参考様式１ シフト記号表（勤務時間帯）'!$C$6:$K$35,9,FALSE))</f>
        <v/>
      </c>
      <c r="AU107" s="256" t="str">
        <f>IF(AU106="","",VLOOKUP(AU106,'参考様式１ シフト記号表（勤務時間帯）'!$C$6:$K$35,9,FALSE))</f>
        <v/>
      </c>
      <c r="AV107" s="268" t="str">
        <f>IF(AV106="","",VLOOKUP(AV106,'参考様式１ シフト記号表（勤務時間帯）'!$C$6:$K$35,9,FALSE))</f>
        <v/>
      </c>
      <c r="AW107" s="268" t="str">
        <f>IF(AW106="","",VLOOKUP(AW106,'参考様式１ シフト記号表（勤務時間帯）'!$C$6:$K$35,9,FALSE))</f>
        <v/>
      </c>
      <c r="AX107" s="327">
        <f>IF($BB$3="４週",SUM(S107:AT107),IF($BB$3="暦月",SUM(S107:AW107),""))</f>
        <v>0</v>
      </c>
      <c r="AY107" s="340"/>
      <c r="AZ107" s="352">
        <f>IF($BB$3="４週",AX107/4,IF($BB$3="暦月",'参考様式１（100名）'!AX107/('参考様式１（100名）'!$BB$8/7),""))</f>
        <v>0</v>
      </c>
      <c r="BA107" s="362"/>
      <c r="BB107" s="381"/>
      <c r="BC107" s="205"/>
      <c r="BD107" s="205"/>
      <c r="BE107" s="205"/>
      <c r="BF107" s="217"/>
    </row>
    <row r="108" spans="2:58" ht="20.25" customHeight="1">
      <c r="B108" s="101"/>
      <c r="C108" s="121"/>
      <c r="D108" s="139"/>
      <c r="E108" s="150"/>
      <c r="F108" s="423">
        <f>C106</f>
        <v>0</v>
      </c>
      <c r="G108" s="168"/>
      <c r="H108" s="179"/>
      <c r="I108" s="187"/>
      <c r="J108" s="187"/>
      <c r="K108" s="192"/>
      <c r="L108" s="200"/>
      <c r="M108" s="207"/>
      <c r="N108" s="207"/>
      <c r="O108" s="219"/>
      <c r="P108" s="226" t="s">
        <v>107</v>
      </c>
      <c r="Q108" s="235"/>
      <c r="R108" s="243"/>
      <c r="S108" s="257" t="str">
        <f>IF(S106="","",VLOOKUP(S106,'参考様式１ シフト記号表（勤務時間帯）'!$C$6:$S$35,17,FALSE))</f>
        <v/>
      </c>
      <c r="T108" s="269" t="str">
        <f>IF(T106="","",VLOOKUP(T106,'参考様式１ シフト記号表（勤務時間帯）'!$C$6:$S$35,17,FALSE))</f>
        <v/>
      </c>
      <c r="U108" s="269" t="str">
        <f>IF(U106="","",VLOOKUP(U106,'参考様式１ シフト記号表（勤務時間帯）'!$C$6:$S$35,17,FALSE))</f>
        <v/>
      </c>
      <c r="V108" s="269" t="str">
        <f>IF(V106="","",VLOOKUP(V106,'参考様式１ シフト記号表（勤務時間帯）'!$C$6:$S$35,17,FALSE))</f>
        <v/>
      </c>
      <c r="W108" s="269" t="str">
        <f>IF(W106="","",VLOOKUP(W106,'参考様式１ シフト記号表（勤務時間帯）'!$C$6:$S$35,17,FALSE))</f>
        <v/>
      </c>
      <c r="X108" s="269" t="str">
        <f>IF(X106="","",VLOOKUP(X106,'参考様式１ シフト記号表（勤務時間帯）'!$C$6:$S$35,17,FALSE))</f>
        <v/>
      </c>
      <c r="Y108" s="281" t="str">
        <f>IF(Y106="","",VLOOKUP(Y106,'参考様式１ シフト記号表（勤務時間帯）'!$C$6:$S$35,17,FALSE))</f>
        <v/>
      </c>
      <c r="Z108" s="257" t="str">
        <f>IF(Z106="","",VLOOKUP(Z106,'参考様式１ シフト記号表（勤務時間帯）'!$C$6:$S$35,17,FALSE))</f>
        <v/>
      </c>
      <c r="AA108" s="269" t="str">
        <f>IF(AA106="","",VLOOKUP(AA106,'参考様式１ シフト記号表（勤務時間帯）'!$C$6:$S$35,17,FALSE))</f>
        <v/>
      </c>
      <c r="AB108" s="269" t="str">
        <f>IF(AB106="","",VLOOKUP(AB106,'参考様式１ シフト記号表（勤務時間帯）'!$C$6:$S$35,17,FALSE))</f>
        <v/>
      </c>
      <c r="AC108" s="269" t="str">
        <f>IF(AC106="","",VLOOKUP(AC106,'参考様式１ シフト記号表（勤務時間帯）'!$C$6:$S$35,17,FALSE))</f>
        <v/>
      </c>
      <c r="AD108" s="269" t="str">
        <f>IF(AD106="","",VLOOKUP(AD106,'参考様式１ シフト記号表（勤務時間帯）'!$C$6:$S$35,17,FALSE))</f>
        <v/>
      </c>
      <c r="AE108" s="269" t="str">
        <f>IF(AE106="","",VLOOKUP(AE106,'参考様式１ シフト記号表（勤務時間帯）'!$C$6:$S$35,17,FALSE))</f>
        <v/>
      </c>
      <c r="AF108" s="281" t="str">
        <f>IF(AF106="","",VLOOKUP(AF106,'参考様式１ シフト記号表（勤務時間帯）'!$C$6:$S$35,17,FALSE))</f>
        <v/>
      </c>
      <c r="AG108" s="257" t="str">
        <f>IF(AG106="","",VLOOKUP(AG106,'参考様式１ シフト記号表（勤務時間帯）'!$C$6:$S$35,17,FALSE))</f>
        <v/>
      </c>
      <c r="AH108" s="269" t="str">
        <f>IF(AH106="","",VLOOKUP(AH106,'参考様式１ シフト記号表（勤務時間帯）'!$C$6:$S$35,17,FALSE))</f>
        <v/>
      </c>
      <c r="AI108" s="269" t="str">
        <f>IF(AI106="","",VLOOKUP(AI106,'参考様式１ シフト記号表（勤務時間帯）'!$C$6:$S$35,17,FALSE))</f>
        <v/>
      </c>
      <c r="AJ108" s="269" t="str">
        <f>IF(AJ106="","",VLOOKUP(AJ106,'参考様式１ シフト記号表（勤務時間帯）'!$C$6:$S$35,17,FALSE))</f>
        <v/>
      </c>
      <c r="AK108" s="269" t="str">
        <f>IF(AK106="","",VLOOKUP(AK106,'参考様式１ シフト記号表（勤務時間帯）'!$C$6:$S$35,17,FALSE))</f>
        <v/>
      </c>
      <c r="AL108" s="269" t="str">
        <f>IF(AL106="","",VLOOKUP(AL106,'参考様式１ シフト記号表（勤務時間帯）'!$C$6:$S$35,17,FALSE))</f>
        <v/>
      </c>
      <c r="AM108" s="281" t="str">
        <f>IF(AM106="","",VLOOKUP(AM106,'参考様式１ シフト記号表（勤務時間帯）'!$C$6:$S$35,17,FALSE))</f>
        <v/>
      </c>
      <c r="AN108" s="257" t="str">
        <f>IF(AN106="","",VLOOKUP(AN106,'参考様式１ シフト記号表（勤務時間帯）'!$C$6:$S$35,17,FALSE))</f>
        <v/>
      </c>
      <c r="AO108" s="269" t="str">
        <f>IF(AO106="","",VLOOKUP(AO106,'参考様式１ シフト記号表（勤務時間帯）'!$C$6:$S$35,17,FALSE))</f>
        <v/>
      </c>
      <c r="AP108" s="269" t="str">
        <f>IF(AP106="","",VLOOKUP(AP106,'参考様式１ シフト記号表（勤務時間帯）'!$C$6:$S$35,17,FALSE))</f>
        <v/>
      </c>
      <c r="AQ108" s="269" t="str">
        <f>IF(AQ106="","",VLOOKUP(AQ106,'参考様式１ シフト記号表（勤務時間帯）'!$C$6:$S$35,17,FALSE))</f>
        <v/>
      </c>
      <c r="AR108" s="269" t="str">
        <f>IF(AR106="","",VLOOKUP(AR106,'参考様式１ シフト記号表（勤務時間帯）'!$C$6:$S$35,17,FALSE))</f>
        <v/>
      </c>
      <c r="AS108" s="269" t="str">
        <f>IF(AS106="","",VLOOKUP(AS106,'参考様式１ シフト記号表（勤務時間帯）'!$C$6:$S$35,17,FALSE))</f>
        <v/>
      </c>
      <c r="AT108" s="281" t="str">
        <f>IF(AT106="","",VLOOKUP(AT106,'参考様式１ シフト記号表（勤務時間帯）'!$C$6:$S$35,17,FALSE))</f>
        <v/>
      </c>
      <c r="AU108" s="257" t="str">
        <f>IF(AU106="","",VLOOKUP(AU106,'参考様式１ シフト記号表（勤務時間帯）'!$C$6:$S$35,17,FALSE))</f>
        <v/>
      </c>
      <c r="AV108" s="269" t="str">
        <f>IF(AV106="","",VLOOKUP(AV106,'参考様式１ シフト記号表（勤務時間帯）'!$C$6:$S$35,17,FALSE))</f>
        <v/>
      </c>
      <c r="AW108" s="269" t="str">
        <f>IF(AW106="","",VLOOKUP(AW106,'参考様式１ シフト記号表（勤務時間帯）'!$C$6:$S$35,17,FALSE))</f>
        <v/>
      </c>
      <c r="AX108" s="328">
        <f>IF($BB$3="４週",SUM(S108:AT108),IF($BB$3="暦月",SUM(S108:AW108),""))</f>
        <v>0</v>
      </c>
      <c r="AY108" s="341"/>
      <c r="AZ108" s="353">
        <f>IF($BB$3="４週",AX108/4,IF($BB$3="暦月",'参考様式１（100名）'!AX108/('参考様式１（100名）'!$BB$8/7),""))</f>
        <v>0</v>
      </c>
      <c r="BA108" s="363"/>
      <c r="BB108" s="382"/>
      <c r="BC108" s="207"/>
      <c r="BD108" s="207"/>
      <c r="BE108" s="207"/>
      <c r="BF108" s="219"/>
    </row>
    <row r="109" spans="2:58" ht="20.25" customHeight="1">
      <c r="B109" s="101">
        <f>B106+1</f>
        <v>30</v>
      </c>
      <c r="C109" s="119"/>
      <c r="D109" s="137"/>
      <c r="E109" s="148"/>
      <c r="F109" s="156"/>
      <c r="G109" s="156"/>
      <c r="H109" s="180"/>
      <c r="I109" s="187"/>
      <c r="J109" s="187"/>
      <c r="K109" s="192"/>
      <c r="L109" s="199"/>
      <c r="M109" s="206"/>
      <c r="N109" s="206"/>
      <c r="O109" s="218"/>
      <c r="P109" s="227" t="s">
        <v>105</v>
      </c>
      <c r="Q109" s="236"/>
      <c r="R109" s="244"/>
      <c r="S109" s="431"/>
      <c r="T109" s="434"/>
      <c r="U109" s="434"/>
      <c r="V109" s="434"/>
      <c r="W109" s="434"/>
      <c r="X109" s="434"/>
      <c r="Y109" s="436"/>
      <c r="Z109" s="431"/>
      <c r="AA109" s="434"/>
      <c r="AB109" s="434"/>
      <c r="AC109" s="434"/>
      <c r="AD109" s="434"/>
      <c r="AE109" s="434"/>
      <c r="AF109" s="436"/>
      <c r="AG109" s="431"/>
      <c r="AH109" s="434"/>
      <c r="AI109" s="434"/>
      <c r="AJ109" s="434"/>
      <c r="AK109" s="434"/>
      <c r="AL109" s="434"/>
      <c r="AM109" s="436"/>
      <c r="AN109" s="431"/>
      <c r="AO109" s="434"/>
      <c r="AP109" s="434"/>
      <c r="AQ109" s="434"/>
      <c r="AR109" s="434"/>
      <c r="AS109" s="434"/>
      <c r="AT109" s="436"/>
      <c r="AU109" s="431"/>
      <c r="AV109" s="434"/>
      <c r="AW109" s="434"/>
      <c r="AX109" s="439"/>
      <c r="AY109" s="443"/>
      <c r="AZ109" s="446"/>
      <c r="BA109" s="449"/>
      <c r="BB109" s="380"/>
      <c r="BC109" s="206"/>
      <c r="BD109" s="206"/>
      <c r="BE109" s="206"/>
      <c r="BF109" s="218"/>
    </row>
    <row r="110" spans="2:58" ht="20.25" customHeight="1">
      <c r="B110" s="101"/>
      <c r="C110" s="120"/>
      <c r="D110" s="138"/>
      <c r="E110" s="149"/>
      <c r="F110" s="154"/>
      <c r="G110" s="167"/>
      <c r="H110" s="179"/>
      <c r="I110" s="187"/>
      <c r="J110" s="187"/>
      <c r="K110" s="192"/>
      <c r="L110" s="198"/>
      <c r="M110" s="205"/>
      <c r="N110" s="205"/>
      <c r="O110" s="217"/>
      <c r="P110" s="225" t="s">
        <v>40</v>
      </c>
      <c r="Q110" s="234"/>
      <c r="R110" s="242"/>
      <c r="S110" s="256" t="str">
        <f>IF(S109="","",VLOOKUP(S109,'参考様式１ シフト記号表（勤務時間帯）'!$C$6:$K$35,9,FALSE))</f>
        <v/>
      </c>
      <c r="T110" s="268" t="str">
        <f>IF(T109="","",VLOOKUP(T109,'参考様式１ シフト記号表（勤務時間帯）'!$C$6:$K$35,9,FALSE))</f>
        <v/>
      </c>
      <c r="U110" s="268" t="str">
        <f>IF(U109="","",VLOOKUP(U109,'参考様式１ シフト記号表（勤務時間帯）'!$C$6:$K$35,9,FALSE))</f>
        <v/>
      </c>
      <c r="V110" s="268" t="str">
        <f>IF(V109="","",VLOOKUP(V109,'参考様式１ シフト記号表（勤務時間帯）'!$C$6:$K$35,9,FALSE))</f>
        <v/>
      </c>
      <c r="W110" s="268" t="str">
        <f>IF(W109="","",VLOOKUP(W109,'参考様式１ シフト記号表（勤務時間帯）'!$C$6:$K$35,9,FALSE))</f>
        <v/>
      </c>
      <c r="X110" s="268" t="str">
        <f>IF(X109="","",VLOOKUP(X109,'参考様式１ シフト記号表（勤務時間帯）'!$C$6:$K$35,9,FALSE))</f>
        <v/>
      </c>
      <c r="Y110" s="280" t="str">
        <f>IF(Y109="","",VLOOKUP(Y109,'参考様式１ シフト記号表（勤務時間帯）'!$C$6:$K$35,9,FALSE))</f>
        <v/>
      </c>
      <c r="Z110" s="256" t="str">
        <f>IF(Z109="","",VLOOKUP(Z109,'参考様式１ シフト記号表（勤務時間帯）'!$C$6:$K$35,9,FALSE))</f>
        <v/>
      </c>
      <c r="AA110" s="268" t="str">
        <f>IF(AA109="","",VLOOKUP(AA109,'参考様式１ シフト記号表（勤務時間帯）'!$C$6:$K$35,9,FALSE))</f>
        <v/>
      </c>
      <c r="AB110" s="268" t="str">
        <f>IF(AB109="","",VLOOKUP(AB109,'参考様式１ シフト記号表（勤務時間帯）'!$C$6:$K$35,9,FALSE))</f>
        <v/>
      </c>
      <c r="AC110" s="268" t="str">
        <f>IF(AC109="","",VLOOKUP(AC109,'参考様式１ シフト記号表（勤務時間帯）'!$C$6:$K$35,9,FALSE))</f>
        <v/>
      </c>
      <c r="AD110" s="268" t="str">
        <f>IF(AD109="","",VLOOKUP(AD109,'参考様式１ シフト記号表（勤務時間帯）'!$C$6:$K$35,9,FALSE))</f>
        <v/>
      </c>
      <c r="AE110" s="268" t="str">
        <f>IF(AE109="","",VLOOKUP(AE109,'参考様式１ シフト記号表（勤務時間帯）'!$C$6:$K$35,9,FALSE))</f>
        <v/>
      </c>
      <c r="AF110" s="280" t="str">
        <f>IF(AF109="","",VLOOKUP(AF109,'参考様式１ シフト記号表（勤務時間帯）'!$C$6:$K$35,9,FALSE))</f>
        <v/>
      </c>
      <c r="AG110" s="256" t="str">
        <f>IF(AG109="","",VLOOKUP(AG109,'参考様式１ シフト記号表（勤務時間帯）'!$C$6:$K$35,9,FALSE))</f>
        <v/>
      </c>
      <c r="AH110" s="268" t="str">
        <f>IF(AH109="","",VLOOKUP(AH109,'参考様式１ シフト記号表（勤務時間帯）'!$C$6:$K$35,9,FALSE))</f>
        <v/>
      </c>
      <c r="AI110" s="268" t="str">
        <f>IF(AI109="","",VLOOKUP(AI109,'参考様式１ シフト記号表（勤務時間帯）'!$C$6:$K$35,9,FALSE))</f>
        <v/>
      </c>
      <c r="AJ110" s="268" t="str">
        <f>IF(AJ109="","",VLOOKUP(AJ109,'参考様式１ シフト記号表（勤務時間帯）'!$C$6:$K$35,9,FALSE))</f>
        <v/>
      </c>
      <c r="AK110" s="268" t="str">
        <f>IF(AK109="","",VLOOKUP(AK109,'参考様式１ シフト記号表（勤務時間帯）'!$C$6:$K$35,9,FALSE))</f>
        <v/>
      </c>
      <c r="AL110" s="268" t="str">
        <f>IF(AL109="","",VLOOKUP(AL109,'参考様式１ シフト記号表（勤務時間帯）'!$C$6:$K$35,9,FALSE))</f>
        <v/>
      </c>
      <c r="AM110" s="280" t="str">
        <f>IF(AM109="","",VLOOKUP(AM109,'参考様式１ シフト記号表（勤務時間帯）'!$C$6:$K$35,9,FALSE))</f>
        <v/>
      </c>
      <c r="AN110" s="256" t="str">
        <f>IF(AN109="","",VLOOKUP(AN109,'参考様式１ シフト記号表（勤務時間帯）'!$C$6:$K$35,9,FALSE))</f>
        <v/>
      </c>
      <c r="AO110" s="268" t="str">
        <f>IF(AO109="","",VLOOKUP(AO109,'参考様式１ シフト記号表（勤務時間帯）'!$C$6:$K$35,9,FALSE))</f>
        <v/>
      </c>
      <c r="AP110" s="268" t="str">
        <f>IF(AP109="","",VLOOKUP(AP109,'参考様式１ シフト記号表（勤務時間帯）'!$C$6:$K$35,9,FALSE))</f>
        <v/>
      </c>
      <c r="AQ110" s="268" t="str">
        <f>IF(AQ109="","",VLOOKUP(AQ109,'参考様式１ シフト記号表（勤務時間帯）'!$C$6:$K$35,9,FALSE))</f>
        <v/>
      </c>
      <c r="AR110" s="268" t="str">
        <f>IF(AR109="","",VLOOKUP(AR109,'参考様式１ シフト記号表（勤務時間帯）'!$C$6:$K$35,9,FALSE))</f>
        <v/>
      </c>
      <c r="AS110" s="268" t="str">
        <f>IF(AS109="","",VLOOKUP(AS109,'参考様式１ シフト記号表（勤務時間帯）'!$C$6:$K$35,9,FALSE))</f>
        <v/>
      </c>
      <c r="AT110" s="280" t="str">
        <f>IF(AT109="","",VLOOKUP(AT109,'参考様式１ シフト記号表（勤務時間帯）'!$C$6:$K$35,9,FALSE))</f>
        <v/>
      </c>
      <c r="AU110" s="256" t="str">
        <f>IF(AU109="","",VLOOKUP(AU109,'参考様式１ シフト記号表（勤務時間帯）'!$C$6:$K$35,9,FALSE))</f>
        <v/>
      </c>
      <c r="AV110" s="268" t="str">
        <f>IF(AV109="","",VLOOKUP(AV109,'参考様式１ シフト記号表（勤務時間帯）'!$C$6:$K$35,9,FALSE))</f>
        <v/>
      </c>
      <c r="AW110" s="268" t="str">
        <f>IF(AW109="","",VLOOKUP(AW109,'参考様式１ シフト記号表（勤務時間帯）'!$C$6:$K$35,9,FALSE))</f>
        <v/>
      </c>
      <c r="AX110" s="327">
        <f>IF($BB$3="４週",SUM(S110:AT110),IF($BB$3="暦月",SUM(S110:AW110),""))</f>
        <v>0</v>
      </c>
      <c r="AY110" s="340"/>
      <c r="AZ110" s="352">
        <f>IF($BB$3="４週",AX110/4,IF($BB$3="暦月",'参考様式１（100名）'!AX110/('参考様式１（100名）'!$BB$8/7),""))</f>
        <v>0</v>
      </c>
      <c r="BA110" s="362"/>
      <c r="BB110" s="381"/>
      <c r="BC110" s="205"/>
      <c r="BD110" s="205"/>
      <c r="BE110" s="205"/>
      <c r="BF110" s="217"/>
    </row>
    <row r="111" spans="2:58" ht="20.25" customHeight="1">
      <c r="B111" s="101"/>
      <c r="C111" s="121"/>
      <c r="D111" s="139"/>
      <c r="E111" s="150"/>
      <c r="F111" s="423">
        <f>C109</f>
        <v>0</v>
      </c>
      <c r="G111" s="168"/>
      <c r="H111" s="179"/>
      <c r="I111" s="187"/>
      <c r="J111" s="187"/>
      <c r="K111" s="192"/>
      <c r="L111" s="200"/>
      <c r="M111" s="207"/>
      <c r="N111" s="207"/>
      <c r="O111" s="219"/>
      <c r="P111" s="226" t="s">
        <v>107</v>
      </c>
      <c r="Q111" s="235"/>
      <c r="R111" s="243"/>
      <c r="S111" s="257" t="str">
        <f>IF(S109="","",VLOOKUP(S109,'参考様式１ シフト記号表（勤務時間帯）'!$C$6:$S$35,17,FALSE))</f>
        <v/>
      </c>
      <c r="T111" s="269" t="str">
        <f>IF(T109="","",VLOOKUP(T109,'参考様式１ シフト記号表（勤務時間帯）'!$C$6:$S$35,17,FALSE))</f>
        <v/>
      </c>
      <c r="U111" s="269" t="str">
        <f>IF(U109="","",VLOOKUP(U109,'参考様式１ シフト記号表（勤務時間帯）'!$C$6:$S$35,17,FALSE))</f>
        <v/>
      </c>
      <c r="V111" s="269" t="str">
        <f>IF(V109="","",VLOOKUP(V109,'参考様式１ シフト記号表（勤務時間帯）'!$C$6:$S$35,17,FALSE))</f>
        <v/>
      </c>
      <c r="W111" s="269" t="str">
        <f>IF(W109="","",VLOOKUP(W109,'参考様式１ シフト記号表（勤務時間帯）'!$C$6:$S$35,17,FALSE))</f>
        <v/>
      </c>
      <c r="X111" s="269" t="str">
        <f>IF(X109="","",VLOOKUP(X109,'参考様式１ シフト記号表（勤務時間帯）'!$C$6:$S$35,17,FALSE))</f>
        <v/>
      </c>
      <c r="Y111" s="281" t="str">
        <f>IF(Y109="","",VLOOKUP(Y109,'参考様式１ シフト記号表（勤務時間帯）'!$C$6:$S$35,17,FALSE))</f>
        <v/>
      </c>
      <c r="Z111" s="257" t="str">
        <f>IF(Z109="","",VLOOKUP(Z109,'参考様式１ シフト記号表（勤務時間帯）'!$C$6:$S$35,17,FALSE))</f>
        <v/>
      </c>
      <c r="AA111" s="269" t="str">
        <f>IF(AA109="","",VLOOKUP(AA109,'参考様式１ シフト記号表（勤務時間帯）'!$C$6:$S$35,17,FALSE))</f>
        <v/>
      </c>
      <c r="AB111" s="269" t="str">
        <f>IF(AB109="","",VLOOKUP(AB109,'参考様式１ シフト記号表（勤務時間帯）'!$C$6:$S$35,17,FALSE))</f>
        <v/>
      </c>
      <c r="AC111" s="269" t="str">
        <f>IF(AC109="","",VLOOKUP(AC109,'参考様式１ シフト記号表（勤務時間帯）'!$C$6:$S$35,17,FALSE))</f>
        <v/>
      </c>
      <c r="AD111" s="269" t="str">
        <f>IF(AD109="","",VLOOKUP(AD109,'参考様式１ シフト記号表（勤務時間帯）'!$C$6:$S$35,17,FALSE))</f>
        <v/>
      </c>
      <c r="AE111" s="269" t="str">
        <f>IF(AE109="","",VLOOKUP(AE109,'参考様式１ シフト記号表（勤務時間帯）'!$C$6:$S$35,17,FALSE))</f>
        <v/>
      </c>
      <c r="AF111" s="281" t="str">
        <f>IF(AF109="","",VLOOKUP(AF109,'参考様式１ シフト記号表（勤務時間帯）'!$C$6:$S$35,17,FALSE))</f>
        <v/>
      </c>
      <c r="AG111" s="257" t="str">
        <f>IF(AG109="","",VLOOKUP(AG109,'参考様式１ シフト記号表（勤務時間帯）'!$C$6:$S$35,17,FALSE))</f>
        <v/>
      </c>
      <c r="AH111" s="269" t="str">
        <f>IF(AH109="","",VLOOKUP(AH109,'参考様式１ シフト記号表（勤務時間帯）'!$C$6:$S$35,17,FALSE))</f>
        <v/>
      </c>
      <c r="AI111" s="269" t="str">
        <f>IF(AI109="","",VLOOKUP(AI109,'参考様式１ シフト記号表（勤務時間帯）'!$C$6:$S$35,17,FALSE))</f>
        <v/>
      </c>
      <c r="AJ111" s="269" t="str">
        <f>IF(AJ109="","",VLOOKUP(AJ109,'参考様式１ シフト記号表（勤務時間帯）'!$C$6:$S$35,17,FALSE))</f>
        <v/>
      </c>
      <c r="AK111" s="269" t="str">
        <f>IF(AK109="","",VLOOKUP(AK109,'参考様式１ シフト記号表（勤務時間帯）'!$C$6:$S$35,17,FALSE))</f>
        <v/>
      </c>
      <c r="AL111" s="269" t="str">
        <f>IF(AL109="","",VLOOKUP(AL109,'参考様式１ シフト記号表（勤務時間帯）'!$C$6:$S$35,17,FALSE))</f>
        <v/>
      </c>
      <c r="AM111" s="281" t="str">
        <f>IF(AM109="","",VLOOKUP(AM109,'参考様式１ シフト記号表（勤務時間帯）'!$C$6:$S$35,17,FALSE))</f>
        <v/>
      </c>
      <c r="AN111" s="257" t="str">
        <f>IF(AN109="","",VLOOKUP(AN109,'参考様式１ シフト記号表（勤務時間帯）'!$C$6:$S$35,17,FALSE))</f>
        <v/>
      </c>
      <c r="AO111" s="269" t="str">
        <f>IF(AO109="","",VLOOKUP(AO109,'参考様式１ シフト記号表（勤務時間帯）'!$C$6:$S$35,17,FALSE))</f>
        <v/>
      </c>
      <c r="AP111" s="269" t="str">
        <f>IF(AP109="","",VLOOKUP(AP109,'参考様式１ シフト記号表（勤務時間帯）'!$C$6:$S$35,17,FALSE))</f>
        <v/>
      </c>
      <c r="AQ111" s="269" t="str">
        <f>IF(AQ109="","",VLOOKUP(AQ109,'参考様式１ シフト記号表（勤務時間帯）'!$C$6:$S$35,17,FALSE))</f>
        <v/>
      </c>
      <c r="AR111" s="269" t="str">
        <f>IF(AR109="","",VLOOKUP(AR109,'参考様式１ シフト記号表（勤務時間帯）'!$C$6:$S$35,17,FALSE))</f>
        <v/>
      </c>
      <c r="AS111" s="269" t="str">
        <f>IF(AS109="","",VLOOKUP(AS109,'参考様式１ シフト記号表（勤務時間帯）'!$C$6:$S$35,17,FALSE))</f>
        <v/>
      </c>
      <c r="AT111" s="281" t="str">
        <f>IF(AT109="","",VLOOKUP(AT109,'参考様式１ シフト記号表（勤務時間帯）'!$C$6:$S$35,17,FALSE))</f>
        <v/>
      </c>
      <c r="AU111" s="257" t="str">
        <f>IF(AU109="","",VLOOKUP(AU109,'参考様式１ シフト記号表（勤務時間帯）'!$C$6:$S$35,17,FALSE))</f>
        <v/>
      </c>
      <c r="AV111" s="269" t="str">
        <f>IF(AV109="","",VLOOKUP(AV109,'参考様式１ シフト記号表（勤務時間帯）'!$C$6:$S$35,17,FALSE))</f>
        <v/>
      </c>
      <c r="AW111" s="269" t="str">
        <f>IF(AW109="","",VLOOKUP(AW109,'参考様式１ シフト記号表（勤務時間帯）'!$C$6:$S$35,17,FALSE))</f>
        <v/>
      </c>
      <c r="AX111" s="328">
        <f>IF($BB$3="４週",SUM(S111:AT111),IF($BB$3="暦月",SUM(S111:AW111),""))</f>
        <v>0</v>
      </c>
      <c r="AY111" s="341"/>
      <c r="AZ111" s="353">
        <f>IF($BB$3="４週",AX111/4,IF($BB$3="暦月",'参考様式１（100名）'!AX111/('参考様式１（100名）'!$BB$8/7),""))</f>
        <v>0</v>
      </c>
      <c r="BA111" s="363"/>
      <c r="BB111" s="382"/>
      <c r="BC111" s="207"/>
      <c r="BD111" s="207"/>
      <c r="BE111" s="207"/>
      <c r="BF111" s="219"/>
    </row>
    <row r="112" spans="2:58" ht="20.25" customHeight="1">
      <c r="B112" s="101">
        <f>B109+1</f>
        <v>31</v>
      </c>
      <c r="C112" s="119"/>
      <c r="D112" s="137"/>
      <c r="E112" s="148"/>
      <c r="F112" s="156"/>
      <c r="G112" s="156"/>
      <c r="H112" s="180"/>
      <c r="I112" s="187"/>
      <c r="J112" s="187"/>
      <c r="K112" s="192"/>
      <c r="L112" s="199"/>
      <c r="M112" s="206"/>
      <c r="N112" s="206"/>
      <c r="O112" s="218"/>
      <c r="P112" s="227" t="s">
        <v>105</v>
      </c>
      <c r="Q112" s="236"/>
      <c r="R112" s="244"/>
      <c r="S112" s="431"/>
      <c r="T112" s="434"/>
      <c r="U112" s="434"/>
      <c r="V112" s="434"/>
      <c r="W112" s="434"/>
      <c r="X112" s="434"/>
      <c r="Y112" s="436"/>
      <c r="Z112" s="431"/>
      <c r="AA112" s="434"/>
      <c r="AB112" s="434"/>
      <c r="AC112" s="434"/>
      <c r="AD112" s="434"/>
      <c r="AE112" s="434"/>
      <c r="AF112" s="436"/>
      <c r="AG112" s="431"/>
      <c r="AH112" s="434"/>
      <c r="AI112" s="434"/>
      <c r="AJ112" s="434"/>
      <c r="AK112" s="434"/>
      <c r="AL112" s="434"/>
      <c r="AM112" s="436"/>
      <c r="AN112" s="431"/>
      <c r="AO112" s="434"/>
      <c r="AP112" s="434"/>
      <c r="AQ112" s="434"/>
      <c r="AR112" s="434"/>
      <c r="AS112" s="434"/>
      <c r="AT112" s="436"/>
      <c r="AU112" s="431"/>
      <c r="AV112" s="434"/>
      <c r="AW112" s="434"/>
      <c r="AX112" s="439"/>
      <c r="AY112" s="443"/>
      <c r="AZ112" s="446"/>
      <c r="BA112" s="449"/>
      <c r="BB112" s="380"/>
      <c r="BC112" s="206"/>
      <c r="BD112" s="206"/>
      <c r="BE112" s="206"/>
      <c r="BF112" s="218"/>
    </row>
    <row r="113" spans="2:58" ht="20.25" customHeight="1">
      <c r="B113" s="101"/>
      <c r="C113" s="120"/>
      <c r="D113" s="138"/>
      <c r="E113" s="149"/>
      <c r="F113" s="154"/>
      <c r="G113" s="167"/>
      <c r="H113" s="179"/>
      <c r="I113" s="187"/>
      <c r="J113" s="187"/>
      <c r="K113" s="192"/>
      <c r="L113" s="198"/>
      <c r="M113" s="205"/>
      <c r="N113" s="205"/>
      <c r="O113" s="217"/>
      <c r="P113" s="225" t="s">
        <v>40</v>
      </c>
      <c r="Q113" s="234"/>
      <c r="R113" s="242"/>
      <c r="S113" s="256" t="str">
        <f>IF(S112="","",VLOOKUP(S112,'参考様式１ シフト記号表（勤務時間帯）'!$C$6:$K$35,9,FALSE))</f>
        <v/>
      </c>
      <c r="T113" s="268" t="str">
        <f>IF(T112="","",VLOOKUP(T112,'参考様式１ シフト記号表（勤務時間帯）'!$C$6:$K$35,9,FALSE))</f>
        <v/>
      </c>
      <c r="U113" s="268" t="str">
        <f>IF(U112="","",VLOOKUP(U112,'参考様式１ シフト記号表（勤務時間帯）'!$C$6:$K$35,9,FALSE))</f>
        <v/>
      </c>
      <c r="V113" s="268" t="str">
        <f>IF(V112="","",VLOOKUP(V112,'参考様式１ シフト記号表（勤務時間帯）'!$C$6:$K$35,9,FALSE))</f>
        <v/>
      </c>
      <c r="W113" s="268" t="str">
        <f>IF(W112="","",VLOOKUP(W112,'参考様式１ シフト記号表（勤務時間帯）'!$C$6:$K$35,9,FALSE))</f>
        <v/>
      </c>
      <c r="X113" s="268" t="str">
        <f>IF(X112="","",VLOOKUP(X112,'参考様式１ シフト記号表（勤務時間帯）'!$C$6:$K$35,9,FALSE))</f>
        <v/>
      </c>
      <c r="Y113" s="280" t="str">
        <f>IF(Y112="","",VLOOKUP(Y112,'参考様式１ シフト記号表（勤務時間帯）'!$C$6:$K$35,9,FALSE))</f>
        <v/>
      </c>
      <c r="Z113" s="256" t="str">
        <f>IF(Z112="","",VLOOKUP(Z112,'参考様式１ シフト記号表（勤務時間帯）'!$C$6:$K$35,9,FALSE))</f>
        <v/>
      </c>
      <c r="AA113" s="268" t="str">
        <f>IF(AA112="","",VLOOKUP(AA112,'参考様式１ シフト記号表（勤務時間帯）'!$C$6:$K$35,9,FALSE))</f>
        <v/>
      </c>
      <c r="AB113" s="268" t="str">
        <f>IF(AB112="","",VLOOKUP(AB112,'参考様式１ シフト記号表（勤務時間帯）'!$C$6:$K$35,9,FALSE))</f>
        <v/>
      </c>
      <c r="AC113" s="268" t="str">
        <f>IF(AC112="","",VLOOKUP(AC112,'参考様式１ シフト記号表（勤務時間帯）'!$C$6:$K$35,9,FALSE))</f>
        <v/>
      </c>
      <c r="AD113" s="268" t="str">
        <f>IF(AD112="","",VLOOKUP(AD112,'参考様式１ シフト記号表（勤務時間帯）'!$C$6:$K$35,9,FALSE))</f>
        <v/>
      </c>
      <c r="AE113" s="268" t="str">
        <f>IF(AE112="","",VLOOKUP(AE112,'参考様式１ シフト記号表（勤務時間帯）'!$C$6:$K$35,9,FALSE))</f>
        <v/>
      </c>
      <c r="AF113" s="280" t="str">
        <f>IF(AF112="","",VLOOKUP(AF112,'参考様式１ シフト記号表（勤務時間帯）'!$C$6:$K$35,9,FALSE))</f>
        <v/>
      </c>
      <c r="AG113" s="256" t="str">
        <f>IF(AG112="","",VLOOKUP(AG112,'参考様式１ シフト記号表（勤務時間帯）'!$C$6:$K$35,9,FALSE))</f>
        <v/>
      </c>
      <c r="AH113" s="268" t="str">
        <f>IF(AH112="","",VLOOKUP(AH112,'参考様式１ シフト記号表（勤務時間帯）'!$C$6:$K$35,9,FALSE))</f>
        <v/>
      </c>
      <c r="AI113" s="268" t="str">
        <f>IF(AI112="","",VLOOKUP(AI112,'参考様式１ シフト記号表（勤務時間帯）'!$C$6:$K$35,9,FALSE))</f>
        <v/>
      </c>
      <c r="AJ113" s="268" t="str">
        <f>IF(AJ112="","",VLOOKUP(AJ112,'参考様式１ シフト記号表（勤務時間帯）'!$C$6:$K$35,9,FALSE))</f>
        <v/>
      </c>
      <c r="AK113" s="268" t="str">
        <f>IF(AK112="","",VLOOKUP(AK112,'参考様式１ シフト記号表（勤務時間帯）'!$C$6:$K$35,9,FALSE))</f>
        <v/>
      </c>
      <c r="AL113" s="268" t="str">
        <f>IF(AL112="","",VLOOKUP(AL112,'参考様式１ シフト記号表（勤務時間帯）'!$C$6:$K$35,9,FALSE))</f>
        <v/>
      </c>
      <c r="AM113" s="280" t="str">
        <f>IF(AM112="","",VLOOKUP(AM112,'参考様式１ シフト記号表（勤務時間帯）'!$C$6:$K$35,9,FALSE))</f>
        <v/>
      </c>
      <c r="AN113" s="256" t="str">
        <f>IF(AN112="","",VLOOKUP(AN112,'参考様式１ シフト記号表（勤務時間帯）'!$C$6:$K$35,9,FALSE))</f>
        <v/>
      </c>
      <c r="AO113" s="268" t="str">
        <f>IF(AO112="","",VLOOKUP(AO112,'参考様式１ シフト記号表（勤務時間帯）'!$C$6:$K$35,9,FALSE))</f>
        <v/>
      </c>
      <c r="AP113" s="268" t="str">
        <f>IF(AP112="","",VLOOKUP(AP112,'参考様式１ シフト記号表（勤務時間帯）'!$C$6:$K$35,9,FALSE))</f>
        <v/>
      </c>
      <c r="AQ113" s="268" t="str">
        <f>IF(AQ112="","",VLOOKUP(AQ112,'参考様式１ シフト記号表（勤務時間帯）'!$C$6:$K$35,9,FALSE))</f>
        <v/>
      </c>
      <c r="AR113" s="268" t="str">
        <f>IF(AR112="","",VLOOKUP(AR112,'参考様式１ シフト記号表（勤務時間帯）'!$C$6:$K$35,9,FALSE))</f>
        <v/>
      </c>
      <c r="AS113" s="268" t="str">
        <f>IF(AS112="","",VLOOKUP(AS112,'参考様式１ シフト記号表（勤務時間帯）'!$C$6:$K$35,9,FALSE))</f>
        <v/>
      </c>
      <c r="AT113" s="280" t="str">
        <f>IF(AT112="","",VLOOKUP(AT112,'参考様式１ シフト記号表（勤務時間帯）'!$C$6:$K$35,9,FALSE))</f>
        <v/>
      </c>
      <c r="AU113" s="256" t="str">
        <f>IF(AU112="","",VLOOKUP(AU112,'参考様式１ シフト記号表（勤務時間帯）'!$C$6:$K$35,9,FALSE))</f>
        <v/>
      </c>
      <c r="AV113" s="268" t="str">
        <f>IF(AV112="","",VLOOKUP(AV112,'参考様式１ シフト記号表（勤務時間帯）'!$C$6:$K$35,9,FALSE))</f>
        <v/>
      </c>
      <c r="AW113" s="268" t="str">
        <f>IF(AW112="","",VLOOKUP(AW112,'参考様式１ シフト記号表（勤務時間帯）'!$C$6:$K$35,9,FALSE))</f>
        <v/>
      </c>
      <c r="AX113" s="327">
        <f>IF($BB$3="４週",SUM(S113:AT113),IF($BB$3="暦月",SUM(S113:AW113),""))</f>
        <v>0</v>
      </c>
      <c r="AY113" s="340"/>
      <c r="AZ113" s="352">
        <f>IF($BB$3="４週",AX113/4,IF($BB$3="暦月",'参考様式１（100名）'!AX113/('参考様式１（100名）'!$BB$8/7),""))</f>
        <v>0</v>
      </c>
      <c r="BA113" s="362"/>
      <c r="BB113" s="381"/>
      <c r="BC113" s="205"/>
      <c r="BD113" s="205"/>
      <c r="BE113" s="205"/>
      <c r="BF113" s="217"/>
    </row>
    <row r="114" spans="2:58" ht="20.25" customHeight="1">
      <c r="B114" s="101"/>
      <c r="C114" s="121"/>
      <c r="D114" s="139"/>
      <c r="E114" s="150"/>
      <c r="F114" s="423">
        <f>C112</f>
        <v>0</v>
      </c>
      <c r="G114" s="168"/>
      <c r="H114" s="179"/>
      <c r="I114" s="187"/>
      <c r="J114" s="187"/>
      <c r="K114" s="192"/>
      <c r="L114" s="200"/>
      <c r="M114" s="207"/>
      <c r="N114" s="207"/>
      <c r="O114" s="219"/>
      <c r="P114" s="226" t="s">
        <v>107</v>
      </c>
      <c r="Q114" s="235"/>
      <c r="R114" s="243"/>
      <c r="S114" s="257" t="str">
        <f>IF(S112="","",VLOOKUP(S112,'参考様式１ シフト記号表（勤務時間帯）'!$C$6:$S$35,17,FALSE))</f>
        <v/>
      </c>
      <c r="T114" s="269" t="str">
        <f>IF(T112="","",VLOOKUP(T112,'参考様式１ シフト記号表（勤務時間帯）'!$C$6:$S$35,17,FALSE))</f>
        <v/>
      </c>
      <c r="U114" s="269" t="str">
        <f>IF(U112="","",VLOOKUP(U112,'参考様式１ シフト記号表（勤務時間帯）'!$C$6:$S$35,17,FALSE))</f>
        <v/>
      </c>
      <c r="V114" s="269" t="str">
        <f>IF(V112="","",VLOOKUP(V112,'参考様式１ シフト記号表（勤務時間帯）'!$C$6:$S$35,17,FALSE))</f>
        <v/>
      </c>
      <c r="W114" s="269" t="str">
        <f>IF(W112="","",VLOOKUP(W112,'参考様式１ シフト記号表（勤務時間帯）'!$C$6:$S$35,17,FALSE))</f>
        <v/>
      </c>
      <c r="X114" s="269" t="str">
        <f>IF(X112="","",VLOOKUP(X112,'参考様式１ シフト記号表（勤務時間帯）'!$C$6:$S$35,17,FALSE))</f>
        <v/>
      </c>
      <c r="Y114" s="281" t="str">
        <f>IF(Y112="","",VLOOKUP(Y112,'参考様式１ シフト記号表（勤務時間帯）'!$C$6:$S$35,17,FALSE))</f>
        <v/>
      </c>
      <c r="Z114" s="257" t="str">
        <f>IF(Z112="","",VLOOKUP(Z112,'参考様式１ シフト記号表（勤務時間帯）'!$C$6:$S$35,17,FALSE))</f>
        <v/>
      </c>
      <c r="AA114" s="269" t="str">
        <f>IF(AA112="","",VLOOKUP(AA112,'参考様式１ シフト記号表（勤務時間帯）'!$C$6:$S$35,17,FALSE))</f>
        <v/>
      </c>
      <c r="AB114" s="269" t="str">
        <f>IF(AB112="","",VLOOKUP(AB112,'参考様式１ シフト記号表（勤務時間帯）'!$C$6:$S$35,17,FALSE))</f>
        <v/>
      </c>
      <c r="AC114" s="269" t="str">
        <f>IF(AC112="","",VLOOKUP(AC112,'参考様式１ シフト記号表（勤務時間帯）'!$C$6:$S$35,17,FALSE))</f>
        <v/>
      </c>
      <c r="AD114" s="269" t="str">
        <f>IF(AD112="","",VLOOKUP(AD112,'参考様式１ シフト記号表（勤務時間帯）'!$C$6:$S$35,17,FALSE))</f>
        <v/>
      </c>
      <c r="AE114" s="269" t="str">
        <f>IF(AE112="","",VLOOKUP(AE112,'参考様式１ シフト記号表（勤務時間帯）'!$C$6:$S$35,17,FALSE))</f>
        <v/>
      </c>
      <c r="AF114" s="281" t="str">
        <f>IF(AF112="","",VLOOKUP(AF112,'参考様式１ シフト記号表（勤務時間帯）'!$C$6:$S$35,17,FALSE))</f>
        <v/>
      </c>
      <c r="AG114" s="257" t="str">
        <f>IF(AG112="","",VLOOKUP(AG112,'参考様式１ シフト記号表（勤務時間帯）'!$C$6:$S$35,17,FALSE))</f>
        <v/>
      </c>
      <c r="AH114" s="269" t="str">
        <f>IF(AH112="","",VLOOKUP(AH112,'参考様式１ シフト記号表（勤務時間帯）'!$C$6:$S$35,17,FALSE))</f>
        <v/>
      </c>
      <c r="AI114" s="269" t="str">
        <f>IF(AI112="","",VLOOKUP(AI112,'参考様式１ シフト記号表（勤務時間帯）'!$C$6:$S$35,17,FALSE))</f>
        <v/>
      </c>
      <c r="AJ114" s="269" t="str">
        <f>IF(AJ112="","",VLOOKUP(AJ112,'参考様式１ シフト記号表（勤務時間帯）'!$C$6:$S$35,17,FALSE))</f>
        <v/>
      </c>
      <c r="AK114" s="269" t="str">
        <f>IF(AK112="","",VLOOKUP(AK112,'参考様式１ シフト記号表（勤務時間帯）'!$C$6:$S$35,17,FALSE))</f>
        <v/>
      </c>
      <c r="AL114" s="269" t="str">
        <f>IF(AL112="","",VLOOKUP(AL112,'参考様式１ シフト記号表（勤務時間帯）'!$C$6:$S$35,17,FALSE))</f>
        <v/>
      </c>
      <c r="AM114" s="281" t="str">
        <f>IF(AM112="","",VLOOKUP(AM112,'参考様式１ シフト記号表（勤務時間帯）'!$C$6:$S$35,17,FALSE))</f>
        <v/>
      </c>
      <c r="AN114" s="257" t="str">
        <f>IF(AN112="","",VLOOKUP(AN112,'参考様式１ シフト記号表（勤務時間帯）'!$C$6:$S$35,17,FALSE))</f>
        <v/>
      </c>
      <c r="AO114" s="269" t="str">
        <f>IF(AO112="","",VLOOKUP(AO112,'参考様式１ シフト記号表（勤務時間帯）'!$C$6:$S$35,17,FALSE))</f>
        <v/>
      </c>
      <c r="AP114" s="269" t="str">
        <f>IF(AP112="","",VLOOKUP(AP112,'参考様式１ シフト記号表（勤務時間帯）'!$C$6:$S$35,17,FALSE))</f>
        <v/>
      </c>
      <c r="AQ114" s="269" t="str">
        <f>IF(AQ112="","",VLOOKUP(AQ112,'参考様式１ シフト記号表（勤務時間帯）'!$C$6:$S$35,17,FALSE))</f>
        <v/>
      </c>
      <c r="AR114" s="269" t="str">
        <f>IF(AR112="","",VLOOKUP(AR112,'参考様式１ シフト記号表（勤務時間帯）'!$C$6:$S$35,17,FALSE))</f>
        <v/>
      </c>
      <c r="AS114" s="269" t="str">
        <f>IF(AS112="","",VLOOKUP(AS112,'参考様式１ シフト記号表（勤務時間帯）'!$C$6:$S$35,17,FALSE))</f>
        <v/>
      </c>
      <c r="AT114" s="281" t="str">
        <f>IF(AT112="","",VLOOKUP(AT112,'参考様式１ シフト記号表（勤務時間帯）'!$C$6:$S$35,17,FALSE))</f>
        <v/>
      </c>
      <c r="AU114" s="257" t="str">
        <f>IF(AU112="","",VLOOKUP(AU112,'参考様式１ シフト記号表（勤務時間帯）'!$C$6:$S$35,17,FALSE))</f>
        <v/>
      </c>
      <c r="AV114" s="269" t="str">
        <f>IF(AV112="","",VLOOKUP(AV112,'参考様式１ シフト記号表（勤務時間帯）'!$C$6:$S$35,17,FALSE))</f>
        <v/>
      </c>
      <c r="AW114" s="269" t="str">
        <f>IF(AW112="","",VLOOKUP(AW112,'参考様式１ シフト記号表（勤務時間帯）'!$C$6:$S$35,17,FALSE))</f>
        <v/>
      </c>
      <c r="AX114" s="328">
        <f>IF($BB$3="４週",SUM(S114:AT114),IF($BB$3="暦月",SUM(S114:AW114),""))</f>
        <v>0</v>
      </c>
      <c r="AY114" s="341"/>
      <c r="AZ114" s="353">
        <f>IF($BB$3="４週",AX114/4,IF($BB$3="暦月",'参考様式１（100名）'!AX114/('参考様式１（100名）'!$BB$8/7),""))</f>
        <v>0</v>
      </c>
      <c r="BA114" s="363"/>
      <c r="BB114" s="382"/>
      <c r="BC114" s="207"/>
      <c r="BD114" s="207"/>
      <c r="BE114" s="207"/>
      <c r="BF114" s="219"/>
    </row>
    <row r="115" spans="2:58" ht="20.25" customHeight="1">
      <c r="B115" s="101">
        <f>B112+1</f>
        <v>32</v>
      </c>
      <c r="C115" s="119"/>
      <c r="D115" s="137"/>
      <c r="E115" s="148"/>
      <c r="F115" s="156"/>
      <c r="G115" s="156"/>
      <c r="H115" s="180"/>
      <c r="I115" s="187"/>
      <c r="J115" s="187"/>
      <c r="K115" s="192"/>
      <c r="L115" s="199"/>
      <c r="M115" s="206"/>
      <c r="N115" s="206"/>
      <c r="O115" s="218"/>
      <c r="P115" s="227" t="s">
        <v>105</v>
      </c>
      <c r="Q115" s="236"/>
      <c r="R115" s="244"/>
      <c r="S115" s="431"/>
      <c r="T115" s="434"/>
      <c r="U115" s="434"/>
      <c r="V115" s="434"/>
      <c r="W115" s="434"/>
      <c r="X115" s="434"/>
      <c r="Y115" s="436"/>
      <c r="Z115" s="431"/>
      <c r="AA115" s="434"/>
      <c r="AB115" s="434"/>
      <c r="AC115" s="434"/>
      <c r="AD115" s="434"/>
      <c r="AE115" s="434"/>
      <c r="AF115" s="436"/>
      <c r="AG115" s="431"/>
      <c r="AH115" s="434"/>
      <c r="AI115" s="434"/>
      <c r="AJ115" s="434"/>
      <c r="AK115" s="434"/>
      <c r="AL115" s="434"/>
      <c r="AM115" s="436"/>
      <c r="AN115" s="431"/>
      <c r="AO115" s="434"/>
      <c r="AP115" s="434"/>
      <c r="AQ115" s="434"/>
      <c r="AR115" s="434"/>
      <c r="AS115" s="434"/>
      <c r="AT115" s="436"/>
      <c r="AU115" s="431"/>
      <c r="AV115" s="434"/>
      <c r="AW115" s="434"/>
      <c r="AX115" s="439"/>
      <c r="AY115" s="443"/>
      <c r="AZ115" s="446"/>
      <c r="BA115" s="449"/>
      <c r="BB115" s="380"/>
      <c r="BC115" s="206"/>
      <c r="BD115" s="206"/>
      <c r="BE115" s="206"/>
      <c r="BF115" s="218"/>
    </row>
    <row r="116" spans="2:58" ht="20.25" customHeight="1">
      <c r="B116" s="101"/>
      <c r="C116" s="120"/>
      <c r="D116" s="138"/>
      <c r="E116" s="149"/>
      <c r="F116" s="154"/>
      <c r="G116" s="167"/>
      <c r="H116" s="179"/>
      <c r="I116" s="187"/>
      <c r="J116" s="187"/>
      <c r="K116" s="192"/>
      <c r="L116" s="198"/>
      <c r="M116" s="205"/>
      <c r="N116" s="205"/>
      <c r="O116" s="217"/>
      <c r="P116" s="225" t="s">
        <v>40</v>
      </c>
      <c r="Q116" s="234"/>
      <c r="R116" s="242"/>
      <c r="S116" s="256" t="str">
        <f>IF(S115="","",VLOOKUP(S115,'参考様式１ シフト記号表（勤務時間帯）'!$C$6:$K$35,9,FALSE))</f>
        <v/>
      </c>
      <c r="T116" s="268" t="str">
        <f>IF(T115="","",VLOOKUP(T115,'参考様式１ シフト記号表（勤務時間帯）'!$C$6:$K$35,9,FALSE))</f>
        <v/>
      </c>
      <c r="U116" s="268" t="str">
        <f>IF(U115="","",VLOOKUP(U115,'参考様式１ シフト記号表（勤務時間帯）'!$C$6:$K$35,9,FALSE))</f>
        <v/>
      </c>
      <c r="V116" s="268" t="str">
        <f>IF(V115="","",VLOOKUP(V115,'参考様式１ シフト記号表（勤務時間帯）'!$C$6:$K$35,9,FALSE))</f>
        <v/>
      </c>
      <c r="W116" s="268" t="str">
        <f>IF(W115="","",VLOOKUP(W115,'参考様式１ シフト記号表（勤務時間帯）'!$C$6:$K$35,9,FALSE))</f>
        <v/>
      </c>
      <c r="X116" s="268" t="str">
        <f>IF(X115="","",VLOOKUP(X115,'参考様式１ シフト記号表（勤務時間帯）'!$C$6:$K$35,9,FALSE))</f>
        <v/>
      </c>
      <c r="Y116" s="280" t="str">
        <f>IF(Y115="","",VLOOKUP(Y115,'参考様式１ シフト記号表（勤務時間帯）'!$C$6:$K$35,9,FALSE))</f>
        <v/>
      </c>
      <c r="Z116" s="256" t="str">
        <f>IF(Z115="","",VLOOKUP(Z115,'参考様式１ シフト記号表（勤務時間帯）'!$C$6:$K$35,9,FALSE))</f>
        <v/>
      </c>
      <c r="AA116" s="268" t="str">
        <f>IF(AA115="","",VLOOKUP(AA115,'参考様式１ シフト記号表（勤務時間帯）'!$C$6:$K$35,9,FALSE))</f>
        <v/>
      </c>
      <c r="AB116" s="268" t="str">
        <f>IF(AB115="","",VLOOKUP(AB115,'参考様式１ シフト記号表（勤務時間帯）'!$C$6:$K$35,9,FALSE))</f>
        <v/>
      </c>
      <c r="AC116" s="268" t="str">
        <f>IF(AC115="","",VLOOKUP(AC115,'参考様式１ シフト記号表（勤務時間帯）'!$C$6:$K$35,9,FALSE))</f>
        <v/>
      </c>
      <c r="AD116" s="268" t="str">
        <f>IF(AD115="","",VLOOKUP(AD115,'参考様式１ シフト記号表（勤務時間帯）'!$C$6:$K$35,9,FALSE))</f>
        <v/>
      </c>
      <c r="AE116" s="268" t="str">
        <f>IF(AE115="","",VLOOKUP(AE115,'参考様式１ シフト記号表（勤務時間帯）'!$C$6:$K$35,9,FALSE))</f>
        <v/>
      </c>
      <c r="AF116" s="280" t="str">
        <f>IF(AF115="","",VLOOKUP(AF115,'参考様式１ シフト記号表（勤務時間帯）'!$C$6:$K$35,9,FALSE))</f>
        <v/>
      </c>
      <c r="AG116" s="256" t="str">
        <f>IF(AG115="","",VLOOKUP(AG115,'参考様式１ シフト記号表（勤務時間帯）'!$C$6:$K$35,9,FALSE))</f>
        <v/>
      </c>
      <c r="AH116" s="268" t="str">
        <f>IF(AH115="","",VLOOKUP(AH115,'参考様式１ シフト記号表（勤務時間帯）'!$C$6:$K$35,9,FALSE))</f>
        <v/>
      </c>
      <c r="AI116" s="268" t="str">
        <f>IF(AI115="","",VLOOKUP(AI115,'参考様式１ シフト記号表（勤務時間帯）'!$C$6:$K$35,9,FALSE))</f>
        <v/>
      </c>
      <c r="AJ116" s="268" t="str">
        <f>IF(AJ115="","",VLOOKUP(AJ115,'参考様式１ シフト記号表（勤務時間帯）'!$C$6:$K$35,9,FALSE))</f>
        <v/>
      </c>
      <c r="AK116" s="268" t="str">
        <f>IF(AK115="","",VLOOKUP(AK115,'参考様式１ シフト記号表（勤務時間帯）'!$C$6:$K$35,9,FALSE))</f>
        <v/>
      </c>
      <c r="AL116" s="268" t="str">
        <f>IF(AL115="","",VLOOKUP(AL115,'参考様式１ シフト記号表（勤務時間帯）'!$C$6:$K$35,9,FALSE))</f>
        <v/>
      </c>
      <c r="AM116" s="280" t="str">
        <f>IF(AM115="","",VLOOKUP(AM115,'参考様式１ シフト記号表（勤務時間帯）'!$C$6:$K$35,9,FALSE))</f>
        <v/>
      </c>
      <c r="AN116" s="256" t="str">
        <f>IF(AN115="","",VLOOKUP(AN115,'参考様式１ シフト記号表（勤務時間帯）'!$C$6:$K$35,9,FALSE))</f>
        <v/>
      </c>
      <c r="AO116" s="268" t="str">
        <f>IF(AO115="","",VLOOKUP(AO115,'参考様式１ シフト記号表（勤務時間帯）'!$C$6:$K$35,9,FALSE))</f>
        <v/>
      </c>
      <c r="AP116" s="268" t="str">
        <f>IF(AP115="","",VLOOKUP(AP115,'参考様式１ シフト記号表（勤務時間帯）'!$C$6:$K$35,9,FALSE))</f>
        <v/>
      </c>
      <c r="AQ116" s="268" t="str">
        <f>IF(AQ115="","",VLOOKUP(AQ115,'参考様式１ シフト記号表（勤務時間帯）'!$C$6:$K$35,9,FALSE))</f>
        <v/>
      </c>
      <c r="AR116" s="268" t="str">
        <f>IF(AR115="","",VLOOKUP(AR115,'参考様式１ シフト記号表（勤務時間帯）'!$C$6:$K$35,9,FALSE))</f>
        <v/>
      </c>
      <c r="AS116" s="268" t="str">
        <f>IF(AS115="","",VLOOKUP(AS115,'参考様式１ シフト記号表（勤務時間帯）'!$C$6:$K$35,9,FALSE))</f>
        <v/>
      </c>
      <c r="AT116" s="280" t="str">
        <f>IF(AT115="","",VLOOKUP(AT115,'参考様式１ シフト記号表（勤務時間帯）'!$C$6:$K$35,9,FALSE))</f>
        <v/>
      </c>
      <c r="AU116" s="256" t="str">
        <f>IF(AU115="","",VLOOKUP(AU115,'参考様式１ シフト記号表（勤務時間帯）'!$C$6:$K$35,9,FALSE))</f>
        <v/>
      </c>
      <c r="AV116" s="268" t="str">
        <f>IF(AV115="","",VLOOKUP(AV115,'参考様式１ シフト記号表（勤務時間帯）'!$C$6:$K$35,9,FALSE))</f>
        <v/>
      </c>
      <c r="AW116" s="268" t="str">
        <f>IF(AW115="","",VLOOKUP(AW115,'参考様式１ シフト記号表（勤務時間帯）'!$C$6:$K$35,9,FALSE))</f>
        <v/>
      </c>
      <c r="AX116" s="327">
        <f>IF($BB$3="４週",SUM(S116:AT116),IF($BB$3="暦月",SUM(S116:AW116),""))</f>
        <v>0</v>
      </c>
      <c r="AY116" s="340"/>
      <c r="AZ116" s="352">
        <f>IF($BB$3="４週",AX116/4,IF($BB$3="暦月",'参考様式１（100名）'!AX116/('参考様式１（100名）'!$BB$8/7),""))</f>
        <v>0</v>
      </c>
      <c r="BA116" s="362"/>
      <c r="BB116" s="381"/>
      <c r="BC116" s="205"/>
      <c r="BD116" s="205"/>
      <c r="BE116" s="205"/>
      <c r="BF116" s="217"/>
    </row>
    <row r="117" spans="2:58" ht="20.25" customHeight="1">
      <c r="B117" s="101"/>
      <c r="C117" s="121"/>
      <c r="D117" s="139"/>
      <c r="E117" s="150"/>
      <c r="F117" s="423">
        <f>C115</f>
        <v>0</v>
      </c>
      <c r="G117" s="168"/>
      <c r="H117" s="179"/>
      <c r="I117" s="187"/>
      <c r="J117" s="187"/>
      <c r="K117" s="192"/>
      <c r="L117" s="200"/>
      <c r="M117" s="207"/>
      <c r="N117" s="207"/>
      <c r="O117" s="219"/>
      <c r="P117" s="226" t="s">
        <v>107</v>
      </c>
      <c r="Q117" s="235"/>
      <c r="R117" s="243"/>
      <c r="S117" s="257" t="str">
        <f>IF(S115="","",VLOOKUP(S115,'参考様式１ シフト記号表（勤務時間帯）'!$C$6:$S$35,17,FALSE))</f>
        <v/>
      </c>
      <c r="T117" s="269" t="str">
        <f>IF(T115="","",VLOOKUP(T115,'参考様式１ シフト記号表（勤務時間帯）'!$C$6:$S$35,17,FALSE))</f>
        <v/>
      </c>
      <c r="U117" s="269" t="str">
        <f>IF(U115="","",VLOOKUP(U115,'参考様式１ シフト記号表（勤務時間帯）'!$C$6:$S$35,17,FALSE))</f>
        <v/>
      </c>
      <c r="V117" s="269" t="str">
        <f>IF(V115="","",VLOOKUP(V115,'参考様式１ シフト記号表（勤務時間帯）'!$C$6:$S$35,17,FALSE))</f>
        <v/>
      </c>
      <c r="W117" s="269" t="str">
        <f>IF(W115="","",VLOOKUP(W115,'参考様式１ シフト記号表（勤務時間帯）'!$C$6:$S$35,17,FALSE))</f>
        <v/>
      </c>
      <c r="X117" s="269" t="str">
        <f>IF(X115="","",VLOOKUP(X115,'参考様式１ シフト記号表（勤務時間帯）'!$C$6:$S$35,17,FALSE))</f>
        <v/>
      </c>
      <c r="Y117" s="281" t="str">
        <f>IF(Y115="","",VLOOKUP(Y115,'参考様式１ シフト記号表（勤務時間帯）'!$C$6:$S$35,17,FALSE))</f>
        <v/>
      </c>
      <c r="Z117" s="257" t="str">
        <f>IF(Z115="","",VLOOKUP(Z115,'参考様式１ シフト記号表（勤務時間帯）'!$C$6:$S$35,17,FALSE))</f>
        <v/>
      </c>
      <c r="AA117" s="269" t="str">
        <f>IF(AA115="","",VLOOKUP(AA115,'参考様式１ シフト記号表（勤務時間帯）'!$C$6:$S$35,17,FALSE))</f>
        <v/>
      </c>
      <c r="AB117" s="269" t="str">
        <f>IF(AB115="","",VLOOKUP(AB115,'参考様式１ シフト記号表（勤務時間帯）'!$C$6:$S$35,17,FALSE))</f>
        <v/>
      </c>
      <c r="AC117" s="269" t="str">
        <f>IF(AC115="","",VLOOKUP(AC115,'参考様式１ シフト記号表（勤務時間帯）'!$C$6:$S$35,17,FALSE))</f>
        <v/>
      </c>
      <c r="AD117" s="269" t="str">
        <f>IF(AD115="","",VLOOKUP(AD115,'参考様式１ シフト記号表（勤務時間帯）'!$C$6:$S$35,17,FALSE))</f>
        <v/>
      </c>
      <c r="AE117" s="269" t="str">
        <f>IF(AE115="","",VLOOKUP(AE115,'参考様式１ シフト記号表（勤務時間帯）'!$C$6:$S$35,17,FALSE))</f>
        <v/>
      </c>
      <c r="AF117" s="281" t="str">
        <f>IF(AF115="","",VLOOKUP(AF115,'参考様式１ シフト記号表（勤務時間帯）'!$C$6:$S$35,17,FALSE))</f>
        <v/>
      </c>
      <c r="AG117" s="257" t="str">
        <f>IF(AG115="","",VLOOKUP(AG115,'参考様式１ シフト記号表（勤務時間帯）'!$C$6:$S$35,17,FALSE))</f>
        <v/>
      </c>
      <c r="AH117" s="269" t="str">
        <f>IF(AH115="","",VLOOKUP(AH115,'参考様式１ シフト記号表（勤務時間帯）'!$C$6:$S$35,17,FALSE))</f>
        <v/>
      </c>
      <c r="AI117" s="269" t="str">
        <f>IF(AI115="","",VLOOKUP(AI115,'参考様式１ シフト記号表（勤務時間帯）'!$C$6:$S$35,17,FALSE))</f>
        <v/>
      </c>
      <c r="AJ117" s="269" t="str">
        <f>IF(AJ115="","",VLOOKUP(AJ115,'参考様式１ シフト記号表（勤務時間帯）'!$C$6:$S$35,17,FALSE))</f>
        <v/>
      </c>
      <c r="AK117" s="269" t="str">
        <f>IF(AK115="","",VLOOKUP(AK115,'参考様式１ シフト記号表（勤務時間帯）'!$C$6:$S$35,17,FALSE))</f>
        <v/>
      </c>
      <c r="AL117" s="269" t="str">
        <f>IF(AL115="","",VLOOKUP(AL115,'参考様式１ シフト記号表（勤務時間帯）'!$C$6:$S$35,17,FALSE))</f>
        <v/>
      </c>
      <c r="AM117" s="281" t="str">
        <f>IF(AM115="","",VLOOKUP(AM115,'参考様式１ シフト記号表（勤務時間帯）'!$C$6:$S$35,17,FALSE))</f>
        <v/>
      </c>
      <c r="AN117" s="257" t="str">
        <f>IF(AN115="","",VLOOKUP(AN115,'参考様式１ シフト記号表（勤務時間帯）'!$C$6:$S$35,17,FALSE))</f>
        <v/>
      </c>
      <c r="AO117" s="269" t="str">
        <f>IF(AO115="","",VLOOKUP(AO115,'参考様式１ シフト記号表（勤務時間帯）'!$C$6:$S$35,17,FALSE))</f>
        <v/>
      </c>
      <c r="AP117" s="269" t="str">
        <f>IF(AP115="","",VLOOKUP(AP115,'参考様式１ シフト記号表（勤務時間帯）'!$C$6:$S$35,17,FALSE))</f>
        <v/>
      </c>
      <c r="AQ117" s="269" t="str">
        <f>IF(AQ115="","",VLOOKUP(AQ115,'参考様式１ シフト記号表（勤務時間帯）'!$C$6:$S$35,17,FALSE))</f>
        <v/>
      </c>
      <c r="AR117" s="269" t="str">
        <f>IF(AR115="","",VLOOKUP(AR115,'参考様式１ シフト記号表（勤務時間帯）'!$C$6:$S$35,17,FALSE))</f>
        <v/>
      </c>
      <c r="AS117" s="269" t="str">
        <f>IF(AS115="","",VLOOKUP(AS115,'参考様式１ シフト記号表（勤務時間帯）'!$C$6:$S$35,17,FALSE))</f>
        <v/>
      </c>
      <c r="AT117" s="281" t="str">
        <f>IF(AT115="","",VLOOKUP(AT115,'参考様式１ シフト記号表（勤務時間帯）'!$C$6:$S$35,17,FALSE))</f>
        <v/>
      </c>
      <c r="AU117" s="257" t="str">
        <f>IF(AU115="","",VLOOKUP(AU115,'参考様式１ シフト記号表（勤務時間帯）'!$C$6:$S$35,17,FALSE))</f>
        <v/>
      </c>
      <c r="AV117" s="269" t="str">
        <f>IF(AV115="","",VLOOKUP(AV115,'参考様式１ シフト記号表（勤務時間帯）'!$C$6:$S$35,17,FALSE))</f>
        <v/>
      </c>
      <c r="AW117" s="269" t="str">
        <f>IF(AW115="","",VLOOKUP(AW115,'参考様式１ シフト記号表（勤務時間帯）'!$C$6:$S$35,17,FALSE))</f>
        <v/>
      </c>
      <c r="AX117" s="328">
        <f>IF($BB$3="４週",SUM(S117:AT117),IF($BB$3="暦月",SUM(S117:AW117),""))</f>
        <v>0</v>
      </c>
      <c r="AY117" s="341"/>
      <c r="AZ117" s="353">
        <f>IF($BB$3="４週",AX117/4,IF($BB$3="暦月",'参考様式１（100名）'!AX117/('参考様式１（100名）'!$BB$8/7),""))</f>
        <v>0</v>
      </c>
      <c r="BA117" s="363"/>
      <c r="BB117" s="382"/>
      <c r="BC117" s="207"/>
      <c r="BD117" s="207"/>
      <c r="BE117" s="207"/>
      <c r="BF117" s="219"/>
    </row>
    <row r="118" spans="2:58" ht="20.25" customHeight="1">
      <c r="B118" s="101">
        <f>B115+1</f>
        <v>33</v>
      </c>
      <c r="C118" s="119"/>
      <c r="D118" s="137"/>
      <c r="E118" s="148"/>
      <c r="F118" s="156"/>
      <c r="G118" s="156"/>
      <c r="H118" s="180"/>
      <c r="I118" s="187"/>
      <c r="J118" s="187"/>
      <c r="K118" s="192"/>
      <c r="L118" s="199"/>
      <c r="M118" s="206"/>
      <c r="N118" s="206"/>
      <c r="O118" s="218"/>
      <c r="P118" s="227" t="s">
        <v>105</v>
      </c>
      <c r="Q118" s="236"/>
      <c r="R118" s="244"/>
      <c r="S118" s="431"/>
      <c r="T118" s="434"/>
      <c r="U118" s="434"/>
      <c r="V118" s="434"/>
      <c r="W118" s="434"/>
      <c r="X118" s="434"/>
      <c r="Y118" s="436"/>
      <c r="Z118" s="431"/>
      <c r="AA118" s="434"/>
      <c r="AB118" s="434"/>
      <c r="AC118" s="434"/>
      <c r="AD118" s="434"/>
      <c r="AE118" s="434"/>
      <c r="AF118" s="436"/>
      <c r="AG118" s="431"/>
      <c r="AH118" s="434"/>
      <c r="AI118" s="434"/>
      <c r="AJ118" s="434"/>
      <c r="AK118" s="434"/>
      <c r="AL118" s="434"/>
      <c r="AM118" s="436"/>
      <c r="AN118" s="431"/>
      <c r="AO118" s="434"/>
      <c r="AP118" s="434"/>
      <c r="AQ118" s="434"/>
      <c r="AR118" s="434"/>
      <c r="AS118" s="434"/>
      <c r="AT118" s="436"/>
      <c r="AU118" s="431"/>
      <c r="AV118" s="434"/>
      <c r="AW118" s="434"/>
      <c r="AX118" s="439"/>
      <c r="AY118" s="443"/>
      <c r="AZ118" s="446"/>
      <c r="BA118" s="449"/>
      <c r="BB118" s="380"/>
      <c r="BC118" s="206"/>
      <c r="BD118" s="206"/>
      <c r="BE118" s="206"/>
      <c r="BF118" s="218"/>
    </row>
    <row r="119" spans="2:58" ht="20.25" customHeight="1">
      <c r="B119" s="101"/>
      <c r="C119" s="120"/>
      <c r="D119" s="138"/>
      <c r="E119" s="149"/>
      <c r="F119" s="154"/>
      <c r="G119" s="167"/>
      <c r="H119" s="179"/>
      <c r="I119" s="187"/>
      <c r="J119" s="187"/>
      <c r="K119" s="192"/>
      <c r="L119" s="198"/>
      <c r="M119" s="205"/>
      <c r="N119" s="205"/>
      <c r="O119" s="217"/>
      <c r="P119" s="225" t="s">
        <v>40</v>
      </c>
      <c r="Q119" s="234"/>
      <c r="R119" s="242"/>
      <c r="S119" s="256" t="str">
        <f>IF(S118="","",VLOOKUP(S118,'参考様式１ シフト記号表（勤務時間帯）'!$C$6:$K$35,9,FALSE))</f>
        <v/>
      </c>
      <c r="T119" s="268" t="str">
        <f>IF(T118="","",VLOOKUP(T118,'参考様式１ シフト記号表（勤務時間帯）'!$C$6:$K$35,9,FALSE))</f>
        <v/>
      </c>
      <c r="U119" s="268" t="str">
        <f>IF(U118="","",VLOOKUP(U118,'参考様式１ シフト記号表（勤務時間帯）'!$C$6:$K$35,9,FALSE))</f>
        <v/>
      </c>
      <c r="V119" s="268" t="str">
        <f>IF(V118="","",VLOOKUP(V118,'参考様式１ シフト記号表（勤務時間帯）'!$C$6:$K$35,9,FALSE))</f>
        <v/>
      </c>
      <c r="W119" s="268" t="str">
        <f>IF(W118="","",VLOOKUP(W118,'参考様式１ シフト記号表（勤務時間帯）'!$C$6:$K$35,9,FALSE))</f>
        <v/>
      </c>
      <c r="X119" s="268" t="str">
        <f>IF(X118="","",VLOOKUP(X118,'参考様式１ シフト記号表（勤務時間帯）'!$C$6:$K$35,9,FALSE))</f>
        <v/>
      </c>
      <c r="Y119" s="280" t="str">
        <f>IF(Y118="","",VLOOKUP(Y118,'参考様式１ シフト記号表（勤務時間帯）'!$C$6:$K$35,9,FALSE))</f>
        <v/>
      </c>
      <c r="Z119" s="256" t="str">
        <f>IF(Z118="","",VLOOKUP(Z118,'参考様式１ シフト記号表（勤務時間帯）'!$C$6:$K$35,9,FALSE))</f>
        <v/>
      </c>
      <c r="AA119" s="268" t="str">
        <f>IF(AA118="","",VLOOKUP(AA118,'参考様式１ シフト記号表（勤務時間帯）'!$C$6:$K$35,9,FALSE))</f>
        <v/>
      </c>
      <c r="AB119" s="268" t="str">
        <f>IF(AB118="","",VLOOKUP(AB118,'参考様式１ シフト記号表（勤務時間帯）'!$C$6:$K$35,9,FALSE))</f>
        <v/>
      </c>
      <c r="AC119" s="268" t="str">
        <f>IF(AC118="","",VLOOKUP(AC118,'参考様式１ シフト記号表（勤務時間帯）'!$C$6:$K$35,9,FALSE))</f>
        <v/>
      </c>
      <c r="AD119" s="268" t="str">
        <f>IF(AD118="","",VLOOKUP(AD118,'参考様式１ シフト記号表（勤務時間帯）'!$C$6:$K$35,9,FALSE))</f>
        <v/>
      </c>
      <c r="AE119" s="268" t="str">
        <f>IF(AE118="","",VLOOKUP(AE118,'参考様式１ シフト記号表（勤務時間帯）'!$C$6:$K$35,9,FALSE))</f>
        <v/>
      </c>
      <c r="AF119" s="280" t="str">
        <f>IF(AF118="","",VLOOKUP(AF118,'参考様式１ シフト記号表（勤務時間帯）'!$C$6:$K$35,9,FALSE))</f>
        <v/>
      </c>
      <c r="AG119" s="256" t="str">
        <f>IF(AG118="","",VLOOKUP(AG118,'参考様式１ シフト記号表（勤務時間帯）'!$C$6:$K$35,9,FALSE))</f>
        <v/>
      </c>
      <c r="AH119" s="268" t="str">
        <f>IF(AH118="","",VLOOKUP(AH118,'参考様式１ シフト記号表（勤務時間帯）'!$C$6:$K$35,9,FALSE))</f>
        <v/>
      </c>
      <c r="AI119" s="268" t="str">
        <f>IF(AI118="","",VLOOKUP(AI118,'参考様式１ シフト記号表（勤務時間帯）'!$C$6:$K$35,9,FALSE))</f>
        <v/>
      </c>
      <c r="AJ119" s="268" t="str">
        <f>IF(AJ118="","",VLOOKUP(AJ118,'参考様式１ シフト記号表（勤務時間帯）'!$C$6:$K$35,9,FALSE))</f>
        <v/>
      </c>
      <c r="AK119" s="268" t="str">
        <f>IF(AK118="","",VLOOKUP(AK118,'参考様式１ シフト記号表（勤務時間帯）'!$C$6:$K$35,9,FALSE))</f>
        <v/>
      </c>
      <c r="AL119" s="268" t="str">
        <f>IF(AL118="","",VLOOKUP(AL118,'参考様式１ シフト記号表（勤務時間帯）'!$C$6:$K$35,9,FALSE))</f>
        <v/>
      </c>
      <c r="AM119" s="280" t="str">
        <f>IF(AM118="","",VLOOKUP(AM118,'参考様式１ シフト記号表（勤務時間帯）'!$C$6:$K$35,9,FALSE))</f>
        <v/>
      </c>
      <c r="AN119" s="256" t="str">
        <f>IF(AN118="","",VLOOKUP(AN118,'参考様式１ シフト記号表（勤務時間帯）'!$C$6:$K$35,9,FALSE))</f>
        <v/>
      </c>
      <c r="AO119" s="268" t="str">
        <f>IF(AO118="","",VLOOKUP(AO118,'参考様式１ シフト記号表（勤務時間帯）'!$C$6:$K$35,9,FALSE))</f>
        <v/>
      </c>
      <c r="AP119" s="268" t="str">
        <f>IF(AP118="","",VLOOKUP(AP118,'参考様式１ シフト記号表（勤務時間帯）'!$C$6:$K$35,9,FALSE))</f>
        <v/>
      </c>
      <c r="AQ119" s="268" t="str">
        <f>IF(AQ118="","",VLOOKUP(AQ118,'参考様式１ シフト記号表（勤務時間帯）'!$C$6:$K$35,9,FALSE))</f>
        <v/>
      </c>
      <c r="AR119" s="268" t="str">
        <f>IF(AR118="","",VLOOKUP(AR118,'参考様式１ シフト記号表（勤務時間帯）'!$C$6:$K$35,9,FALSE))</f>
        <v/>
      </c>
      <c r="AS119" s="268" t="str">
        <f>IF(AS118="","",VLOOKUP(AS118,'参考様式１ シフト記号表（勤務時間帯）'!$C$6:$K$35,9,FALSE))</f>
        <v/>
      </c>
      <c r="AT119" s="280" t="str">
        <f>IF(AT118="","",VLOOKUP(AT118,'参考様式１ シフト記号表（勤務時間帯）'!$C$6:$K$35,9,FALSE))</f>
        <v/>
      </c>
      <c r="AU119" s="256" t="str">
        <f>IF(AU118="","",VLOOKUP(AU118,'参考様式１ シフト記号表（勤務時間帯）'!$C$6:$K$35,9,FALSE))</f>
        <v/>
      </c>
      <c r="AV119" s="268" t="str">
        <f>IF(AV118="","",VLOOKUP(AV118,'参考様式１ シフト記号表（勤務時間帯）'!$C$6:$K$35,9,FALSE))</f>
        <v/>
      </c>
      <c r="AW119" s="268" t="str">
        <f>IF(AW118="","",VLOOKUP(AW118,'参考様式１ シフト記号表（勤務時間帯）'!$C$6:$K$35,9,FALSE))</f>
        <v/>
      </c>
      <c r="AX119" s="327">
        <f>IF($BB$3="４週",SUM(S119:AT119),IF($BB$3="暦月",SUM(S119:AW119),""))</f>
        <v>0</v>
      </c>
      <c r="AY119" s="340"/>
      <c r="AZ119" s="352">
        <f>IF($BB$3="４週",AX119/4,IF($BB$3="暦月",'参考様式１（100名）'!AX119/('参考様式１（100名）'!$BB$8/7),""))</f>
        <v>0</v>
      </c>
      <c r="BA119" s="362"/>
      <c r="BB119" s="381"/>
      <c r="BC119" s="205"/>
      <c r="BD119" s="205"/>
      <c r="BE119" s="205"/>
      <c r="BF119" s="217"/>
    </row>
    <row r="120" spans="2:58" ht="20.25" customHeight="1">
      <c r="B120" s="101"/>
      <c r="C120" s="121"/>
      <c r="D120" s="139"/>
      <c r="E120" s="150"/>
      <c r="F120" s="423">
        <f>C118</f>
        <v>0</v>
      </c>
      <c r="G120" s="168"/>
      <c r="H120" s="179"/>
      <c r="I120" s="187"/>
      <c r="J120" s="187"/>
      <c r="K120" s="192"/>
      <c r="L120" s="200"/>
      <c r="M120" s="207"/>
      <c r="N120" s="207"/>
      <c r="O120" s="219"/>
      <c r="P120" s="226" t="s">
        <v>107</v>
      </c>
      <c r="Q120" s="235"/>
      <c r="R120" s="243"/>
      <c r="S120" s="257" t="str">
        <f>IF(S118="","",VLOOKUP(S118,'参考様式１ シフト記号表（勤務時間帯）'!$C$6:$S$35,17,FALSE))</f>
        <v/>
      </c>
      <c r="T120" s="269" t="str">
        <f>IF(T118="","",VLOOKUP(T118,'参考様式１ シフト記号表（勤務時間帯）'!$C$6:$S$35,17,FALSE))</f>
        <v/>
      </c>
      <c r="U120" s="269" t="str">
        <f>IF(U118="","",VLOOKUP(U118,'参考様式１ シフト記号表（勤務時間帯）'!$C$6:$S$35,17,FALSE))</f>
        <v/>
      </c>
      <c r="V120" s="269" t="str">
        <f>IF(V118="","",VLOOKUP(V118,'参考様式１ シフト記号表（勤務時間帯）'!$C$6:$S$35,17,FALSE))</f>
        <v/>
      </c>
      <c r="W120" s="269" t="str">
        <f>IF(W118="","",VLOOKUP(W118,'参考様式１ シフト記号表（勤務時間帯）'!$C$6:$S$35,17,FALSE))</f>
        <v/>
      </c>
      <c r="X120" s="269" t="str">
        <f>IF(X118="","",VLOOKUP(X118,'参考様式１ シフト記号表（勤務時間帯）'!$C$6:$S$35,17,FALSE))</f>
        <v/>
      </c>
      <c r="Y120" s="281" t="str">
        <f>IF(Y118="","",VLOOKUP(Y118,'参考様式１ シフト記号表（勤務時間帯）'!$C$6:$S$35,17,FALSE))</f>
        <v/>
      </c>
      <c r="Z120" s="257" t="str">
        <f>IF(Z118="","",VLOOKUP(Z118,'参考様式１ シフト記号表（勤務時間帯）'!$C$6:$S$35,17,FALSE))</f>
        <v/>
      </c>
      <c r="AA120" s="269" t="str">
        <f>IF(AA118="","",VLOOKUP(AA118,'参考様式１ シフト記号表（勤務時間帯）'!$C$6:$S$35,17,FALSE))</f>
        <v/>
      </c>
      <c r="AB120" s="269" t="str">
        <f>IF(AB118="","",VLOOKUP(AB118,'参考様式１ シフト記号表（勤務時間帯）'!$C$6:$S$35,17,FALSE))</f>
        <v/>
      </c>
      <c r="AC120" s="269" t="str">
        <f>IF(AC118="","",VLOOKUP(AC118,'参考様式１ シフト記号表（勤務時間帯）'!$C$6:$S$35,17,FALSE))</f>
        <v/>
      </c>
      <c r="AD120" s="269" t="str">
        <f>IF(AD118="","",VLOOKUP(AD118,'参考様式１ シフト記号表（勤務時間帯）'!$C$6:$S$35,17,FALSE))</f>
        <v/>
      </c>
      <c r="AE120" s="269" t="str">
        <f>IF(AE118="","",VLOOKUP(AE118,'参考様式１ シフト記号表（勤務時間帯）'!$C$6:$S$35,17,FALSE))</f>
        <v/>
      </c>
      <c r="AF120" s="281" t="str">
        <f>IF(AF118="","",VLOOKUP(AF118,'参考様式１ シフト記号表（勤務時間帯）'!$C$6:$S$35,17,FALSE))</f>
        <v/>
      </c>
      <c r="AG120" s="257" t="str">
        <f>IF(AG118="","",VLOOKUP(AG118,'参考様式１ シフト記号表（勤務時間帯）'!$C$6:$S$35,17,FALSE))</f>
        <v/>
      </c>
      <c r="AH120" s="269" t="str">
        <f>IF(AH118="","",VLOOKUP(AH118,'参考様式１ シフト記号表（勤務時間帯）'!$C$6:$S$35,17,FALSE))</f>
        <v/>
      </c>
      <c r="AI120" s="269" t="str">
        <f>IF(AI118="","",VLOOKUP(AI118,'参考様式１ シフト記号表（勤務時間帯）'!$C$6:$S$35,17,FALSE))</f>
        <v/>
      </c>
      <c r="AJ120" s="269" t="str">
        <f>IF(AJ118="","",VLOOKUP(AJ118,'参考様式１ シフト記号表（勤務時間帯）'!$C$6:$S$35,17,FALSE))</f>
        <v/>
      </c>
      <c r="AK120" s="269" t="str">
        <f>IF(AK118="","",VLOOKUP(AK118,'参考様式１ シフト記号表（勤務時間帯）'!$C$6:$S$35,17,FALSE))</f>
        <v/>
      </c>
      <c r="AL120" s="269" t="str">
        <f>IF(AL118="","",VLOOKUP(AL118,'参考様式１ シフト記号表（勤務時間帯）'!$C$6:$S$35,17,FALSE))</f>
        <v/>
      </c>
      <c r="AM120" s="281" t="str">
        <f>IF(AM118="","",VLOOKUP(AM118,'参考様式１ シフト記号表（勤務時間帯）'!$C$6:$S$35,17,FALSE))</f>
        <v/>
      </c>
      <c r="AN120" s="257" t="str">
        <f>IF(AN118="","",VLOOKUP(AN118,'参考様式１ シフト記号表（勤務時間帯）'!$C$6:$S$35,17,FALSE))</f>
        <v/>
      </c>
      <c r="AO120" s="269" t="str">
        <f>IF(AO118="","",VLOOKUP(AO118,'参考様式１ シフト記号表（勤務時間帯）'!$C$6:$S$35,17,FALSE))</f>
        <v/>
      </c>
      <c r="AP120" s="269" t="str">
        <f>IF(AP118="","",VLOOKUP(AP118,'参考様式１ シフト記号表（勤務時間帯）'!$C$6:$S$35,17,FALSE))</f>
        <v/>
      </c>
      <c r="AQ120" s="269" t="str">
        <f>IF(AQ118="","",VLOOKUP(AQ118,'参考様式１ シフト記号表（勤務時間帯）'!$C$6:$S$35,17,FALSE))</f>
        <v/>
      </c>
      <c r="AR120" s="269" t="str">
        <f>IF(AR118="","",VLOOKUP(AR118,'参考様式１ シフト記号表（勤務時間帯）'!$C$6:$S$35,17,FALSE))</f>
        <v/>
      </c>
      <c r="AS120" s="269" t="str">
        <f>IF(AS118="","",VLOOKUP(AS118,'参考様式１ シフト記号表（勤務時間帯）'!$C$6:$S$35,17,FALSE))</f>
        <v/>
      </c>
      <c r="AT120" s="281" t="str">
        <f>IF(AT118="","",VLOOKUP(AT118,'参考様式１ シフト記号表（勤務時間帯）'!$C$6:$S$35,17,FALSE))</f>
        <v/>
      </c>
      <c r="AU120" s="257" t="str">
        <f>IF(AU118="","",VLOOKUP(AU118,'参考様式１ シフト記号表（勤務時間帯）'!$C$6:$S$35,17,FALSE))</f>
        <v/>
      </c>
      <c r="AV120" s="269" t="str">
        <f>IF(AV118="","",VLOOKUP(AV118,'参考様式１ シフト記号表（勤務時間帯）'!$C$6:$S$35,17,FALSE))</f>
        <v/>
      </c>
      <c r="AW120" s="269" t="str">
        <f>IF(AW118="","",VLOOKUP(AW118,'参考様式１ シフト記号表（勤務時間帯）'!$C$6:$S$35,17,FALSE))</f>
        <v/>
      </c>
      <c r="AX120" s="328">
        <f>IF($BB$3="４週",SUM(S120:AT120),IF($BB$3="暦月",SUM(S120:AW120),""))</f>
        <v>0</v>
      </c>
      <c r="AY120" s="341"/>
      <c r="AZ120" s="353">
        <f>IF($BB$3="４週",AX120/4,IF($BB$3="暦月",'参考様式１（100名）'!AX120/('参考様式１（100名）'!$BB$8/7),""))</f>
        <v>0</v>
      </c>
      <c r="BA120" s="363"/>
      <c r="BB120" s="382"/>
      <c r="BC120" s="207"/>
      <c r="BD120" s="207"/>
      <c r="BE120" s="207"/>
      <c r="BF120" s="219"/>
    </row>
    <row r="121" spans="2:58" ht="20.25" customHeight="1">
      <c r="B121" s="101">
        <f>B118+1</f>
        <v>34</v>
      </c>
      <c r="C121" s="119"/>
      <c r="D121" s="137"/>
      <c r="E121" s="148"/>
      <c r="F121" s="156"/>
      <c r="G121" s="156"/>
      <c r="H121" s="180"/>
      <c r="I121" s="187"/>
      <c r="J121" s="187"/>
      <c r="K121" s="192"/>
      <c r="L121" s="199"/>
      <c r="M121" s="206"/>
      <c r="N121" s="206"/>
      <c r="O121" s="218"/>
      <c r="P121" s="227" t="s">
        <v>105</v>
      </c>
      <c r="Q121" s="236"/>
      <c r="R121" s="244"/>
      <c r="S121" s="431"/>
      <c r="T121" s="434"/>
      <c r="U121" s="434"/>
      <c r="V121" s="434"/>
      <c r="W121" s="434"/>
      <c r="X121" s="434"/>
      <c r="Y121" s="436"/>
      <c r="Z121" s="431"/>
      <c r="AA121" s="434"/>
      <c r="AB121" s="434"/>
      <c r="AC121" s="434"/>
      <c r="AD121" s="434"/>
      <c r="AE121" s="434"/>
      <c r="AF121" s="436"/>
      <c r="AG121" s="431"/>
      <c r="AH121" s="434"/>
      <c r="AI121" s="434"/>
      <c r="AJ121" s="434"/>
      <c r="AK121" s="434"/>
      <c r="AL121" s="434"/>
      <c r="AM121" s="436"/>
      <c r="AN121" s="431"/>
      <c r="AO121" s="434"/>
      <c r="AP121" s="434"/>
      <c r="AQ121" s="434"/>
      <c r="AR121" s="434"/>
      <c r="AS121" s="434"/>
      <c r="AT121" s="436"/>
      <c r="AU121" s="431"/>
      <c r="AV121" s="434"/>
      <c r="AW121" s="434"/>
      <c r="AX121" s="439"/>
      <c r="AY121" s="443"/>
      <c r="AZ121" s="446"/>
      <c r="BA121" s="449"/>
      <c r="BB121" s="380"/>
      <c r="BC121" s="206"/>
      <c r="BD121" s="206"/>
      <c r="BE121" s="206"/>
      <c r="BF121" s="218"/>
    </row>
    <row r="122" spans="2:58" ht="20.25" customHeight="1">
      <c r="B122" s="101"/>
      <c r="C122" s="120"/>
      <c r="D122" s="138"/>
      <c r="E122" s="149"/>
      <c r="F122" s="154"/>
      <c r="G122" s="167"/>
      <c r="H122" s="179"/>
      <c r="I122" s="187"/>
      <c r="J122" s="187"/>
      <c r="K122" s="192"/>
      <c r="L122" s="198"/>
      <c r="M122" s="205"/>
      <c r="N122" s="205"/>
      <c r="O122" s="217"/>
      <c r="P122" s="225" t="s">
        <v>40</v>
      </c>
      <c r="Q122" s="234"/>
      <c r="R122" s="242"/>
      <c r="S122" s="256" t="str">
        <f>IF(S121="","",VLOOKUP(S121,'参考様式１ シフト記号表（勤務時間帯）'!$C$6:$K$35,9,FALSE))</f>
        <v/>
      </c>
      <c r="T122" s="268" t="str">
        <f>IF(T121="","",VLOOKUP(T121,'参考様式１ シフト記号表（勤務時間帯）'!$C$6:$K$35,9,FALSE))</f>
        <v/>
      </c>
      <c r="U122" s="268" t="str">
        <f>IF(U121="","",VLOOKUP(U121,'参考様式１ シフト記号表（勤務時間帯）'!$C$6:$K$35,9,FALSE))</f>
        <v/>
      </c>
      <c r="V122" s="268" t="str">
        <f>IF(V121="","",VLOOKUP(V121,'参考様式１ シフト記号表（勤務時間帯）'!$C$6:$K$35,9,FALSE))</f>
        <v/>
      </c>
      <c r="W122" s="268" t="str">
        <f>IF(W121="","",VLOOKUP(W121,'参考様式１ シフト記号表（勤務時間帯）'!$C$6:$K$35,9,FALSE))</f>
        <v/>
      </c>
      <c r="X122" s="268" t="str">
        <f>IF(X121="","",VLOOKUP(X121,'参考様式１ シフト記号表（勤務時間帯）'!$C$6:$K$35,9,FALSE))</f>
        <v/>
      </c>
      <c r="Y122" s="280" t="str">
        <f>IF(Y121="","",VLOOKUP(Y121,'参考様式１ シフト記号表（勤務時間帯）'!$C$6:$K$35,9,FALSE))</f>
        <v/>
      </c>
      <c r="Z122" s="256" t="str">
        <f>IF(Z121="","",VLOOKUP(Z121,'参考様式１ シフト記号表（勤務時間帯）'!$C$6:$K$35,9,FALSE))</f>
        <v/>
      </c>
      <c r="AA122" s="268" t="str">
        <f>IF(AA121="","",VLOOKUP(AA121,'参考様式１ シフト記号表（勤務時間帯）'!$C$6:$K$35,9,FALSE))</f>
        <v/>
      </c>
      <c r="AB122" s="268" t="str">
        <f>IF(AB121="","",VLOOKUP(AB121,'参考様式１ シフト記号表（勤務時間帯）'!$C$6:$K$35,9,FALSE))</f>
        <v/>
      </c>
      <c r="AC122" s="268" t="str">
        <f>IF(AC121="","",VLOOKUP(AC121,'参考様式１ シフト記号表（勤務時間帯）'!$C$6:$K$35,9,FALSE))</f>
        <v/>
      </c>
      <c r="AD122" s="268" t="str">
        <f>IF(AD121="","",VLOOKUP(AD121,'参考様式１ シフト記号表（勤務時間帯）'!$C$6:$K$35,9,FALSE))</f>
        <v/>
      </c>
      <c r="AE122" s="268" t="str">
        <f>IF(AE121="","",VLOOKUP(AE121,'参考様式１ シフト記号表（勤務時間帯）'!$C$6:$K$35,9,FALSE))</f>
        <v/>
      </c>
      <c r="AF122" s="280" t="str">
        <f>IF(AF121="","",VLOOKUP(AF121,'参考様式１ シフト記号表（勤務時間帯）'!$C$6:$K$35,9,FALSE))</f>
        <v/>
      </c>
      <c r="AG122" s="256" t="str">
        <f>IF(AG121="","",VLOOKUP(AG121,'参考様式１ シフト記号表（勤務時間帯）'!$C$6:$K$35,9,FALSE))</f>
        <v/>
      </c>
      <c r="AH122" s="268" t="str">
        <f>IF(AH121="","",VLOOKUP(AH121,'参考様式１ シフト記号表（勤務時間帯）'!$C$6:$K$35,9,FALSE))</f>
        <v/>
      </c>
      <c r="AI122" s="268" t="str">
        <f>IF(AI121="","",VLOOKUP(AI121,'参考様式１ シフト記号表（勤務時間帯）'!$C$6:$K$35,9,FALSE))</f>
        <v/>
      </c>
      <c r="AJ122" s="268" t="str">
        <f>IF(AJ121="","",VLOOKUP(AJ121,'参考様式１ シフト記号表（勤務時間帯）'!$C$6:$K$35,9,FALSE))</f>
        <v/>
      </c>
      <c r="AK122" s="268" t="str">
        <f>IF(AK121="","",VLOOKUP(AK121,'参考様式１ シフト記号表（勤務時間帯）'!$C$6:$K$35,9,FALSE))</f>
        <v/>
      </c>
      <c r="AL122" s="268" t="str">
        <f>IF(AL121="","",VLOOKUP(AL121,'参考様式１ シフト記号表（勤務時間帯）'!$C$6:$K$35,9,FALSE))</f>
        <v/>
      </c>
      <c r="AM122" s="280" t="str">
        <f>IF(AM121="","",VLOOKUP(AM121,'参考様式１ シフト記号表（勤務時間帯）'!$C$6:$K$35,9,FALSE))</f>
        <v/>
      </c>
      <c r="AN122" s="256" t="str">
        <f>IF(AN121="","",VLOOKUP(AN121,'参考様式１ シフト記号表（勤務時間帯）'!$C$6:$K$35,9,FALSE))</f>
        <v/>
      </c>
      <c r="AO122" s="268" t="str">
        <f>IF(AO121="","",VLOOKUP(AO121,'参考様式１ シフト記号表（勤務時間帯）'!$C$6:$K$35,9,FALSE))</f>
        <v/>
      </c>
      <c r="AP122" s="268" t="str">
        <f>IF(AP121="","",VLOOKUP(AP121,'参考様式１ シフト記号表（勤務時間帯）'!$C$6:$K$35,9,FALSE))</f>
        <v/>
      </c>
      <c r="AQ122" s="268" t="str">
        <f>IF(AQ121="","",VLOOKUP(AQ121,'参考様式１ シフト記号表（勤務時間帯）'!$C$6:$K$35,9,FALSE))</f>
        <v/>
      </c>
      <c r="AR122" s="268" t="str">
        <f>IF(AR121="","",VLOOKUP(AR121,'参考様式１ シフト記号表（勤務時間帯）'!$C$6:$K$35,9,FALSE))</f>
        <v/>
      </c>
      <c r="AS122" s="268" t="str">
        <f>IF(AS121="","",VLOOKUP(AS121,'参考様式１ シフト記号表（勤務時間帯）'!$C$6:$K$35,9,FALSE))</f>
        <v/>
      </c>
      <c r="AT122" s="280" t="str">
        <f>IF(AT121="","",VLOOKUP(AT121,'参考様式１ シフト記号表（勤務時間帯）'!$C$6:$K$35,9,FALSE))</f>
        <v/>
      </c>
      <c r="AU122" s="256" t="str">
        <f>IF(AU121="","",VLOOKUP(AU121,'参考様式１ シフト記号表（勤務時間帯）'!$C$6:$K$35,9,FALSE))</f>
        <v/>
      </c>
      <c r="AV122" s="268" t="str">
        <f>IF(AV121="","",VLOOKUP(AV121,'参考様式１ シフト記号表（勤務時間帯）'!$C$6:$K$35,9,FALSE))</f>
        <v/>
      </c>
      <c r="AW122" s="268" t="str">
        <f>IF(AW121="","",VLOOKUP(AW121,'参考様式１ シフト記号表（勤務時間帯）'!$C$6:$K$35,9,FALSE))</f>
        <v/>
      </c>
      <c r="AX122" s="327">
        <f>IF($BB$3="４週",SUM(S122:AT122),IF($BB$3="暦月",SUM(S122:AW122),""))</f>
        <v>0</v>
      </c>
      <c r="AY122" s="340"/>
      <c r="AZ122" s="352">
        <f>IF($BB$3="４週",AX122/4,IF($BB$3="暦月",'参考様式１（100名）'!AX122/('参考様式１（100名）'!$BB$8/7),""))</f>
        <v>0</v>
      </c>
      <c r="BA122" s="362"/>
      <c r="BB122" s="381"/>
      <c r="BC122" s="205"/>
      <c r="BD122" s="205"/>
      <c r="BE122" s="205"/>
      <c r="BF122" s="217"/>
    </row>
    <row r="123" spans="2:58" ht="20.25" customHeight="1">
      <c r="B123" s="101"/>
      <c r="C123" s="121"/>
      <c r="D123" s="139"/>
      <c r="E123" s="150"/>
      <c r="F123" s="423">
        <f>C121</f>
        <v>0</v>
      </c>
      <c r="G123" s="168"/>
      <c r="H123" s="179"/>
      <c r="I123" s="187"/>
      <c r="J123" s="187"/>
      <c r="K123" s="192"/>
      <c r="L123" s="200"/>
      <c r="M123" s="207"/>
      <c r="N123" s="207"/>
      <c r="O123" s="219"/>
      <c r="P123" s="226" t="s">
        <v>107</v>
      </c>
      <c r="Q123" s="235"/>
      <c r="R123" s="243"/>
      <c r="S123" s="257" t="str">
        <f>IF(S121="","",VLOOKUP(S121,'参考様式１ シフト記号表（勤務時間帯）'!$C$6:$S$35,17,FALSE))</f>
        <v/>
      </c>
      <c r="T123" s="269" t="str">
        <f>IF(T121="","",VLOOKUP(T121,'参考様式１ シフト記号表（勤務時間帯）'!$C$6:$S$35,17,FALSE))</f>
        <v/>
      </c>
      <c r="U123" s="269" t="str">
        <f>IF(U121="","",VLOOKUP(U121,'参考様式１ シフト記号表（勤務時間帯）'!$C$6:$S$35,17,FALSE))</f>
        <v/>
      </c>
      <c r="V123" s="269" t="str">
        <f>IF(V121="","",VLOOKUP(V121,'参考様式１ シフト記号表（勤務時間帯）'!$C$6:$S$35,17,FALSE))</f>
        <v/>
      </c>
      <c r="W123" s="269" t="str">
        <f>IF(W121="","",VLOOKUP(W121,'参考様式１ シフト記号表（勤務時間帯）'!$C$6:$S$35,17,FALSE))</f>
        <v/>
      </c>
      <c r="X123" s="269" t="str">
        <f>IF(X121="","",VLOOKUP(X121,'参考様式１ シフト記号表（勤務時間帯）'!$C$6:$S$35,17,FALSE))</f>
        <v/>
      </c>
      <c r="Y123" s="281" t="str">
        <f>IF(Y121="","",VLOOKUP(Y121,'参考様式１ シフト記号表（勤務時間帯）'!$C$6:$S$35,17,FALSE))</f>
        <v/>
      </c>
      <c r="Z123" s="257" t="str">
        <f>IF(Z121="","",VLOOKUP(Z121,'参考様式１ シフト記号表（勤務時間帯）'!$C$6:$S$35,17,FALSE))</f>
        <v/>
      </c>
      <c r="AA123" s="269" t="str">
        <f>IF(AA121="","",VLOOKUP(AA121,'参考様式１ シフト記号表（勤務時間帯）'!$C$6:$S$35,17,FALSE))</f>
        <v/>
      </c>
      <c r="AB123" s="269" t="str">
        <f>IF(AB121="","",VLOOKUP(AB121,'参考様式１ シフト記号表（勤務時間帯）'!$C$6:$S$35,17,FALSE))</f>
        <v/>
      </c>
      <c r="AC123" s="269" t="str">
        <f>IF(AC121="","",VLOOKUP(AC121,'参考様式１ シフト記号表（勤務時間帯）'!$C$6:$S$35,17,FALSE))</f>
        <v/>
      </c>
      <c r="AD123" s="269" t="str">
        <f>IF(AD121="","",VLOOKUP(AD121,'参考様式１ シフト記号表（勤務時間帯）'!$C$6:$S$35,17,FALSE))</f>
        <v/>
      </c>
      <c r="AE123" s="269" t="str">
        <f>IF(AE121="","",VLOOKUP(AE121,'参考様式１ シフト記号表（勤務時間帯）'!$C$6:$S$35,17,FALSE))</f>
        <v/>
      </c>
      <c r="AF123" s="281" t="str">
        <f>IF(AF121="","",VLOOKUP(AF121,'参考様式１ シフト記号表（勤務時間帯）'!$C$6:$S$35,17,FALSE))</f>
        <v/>
      </c>
      <c r="AG123" s="257" t="str">
        <f>IF(AG121="","",VLOOKUP(AG121,'参考様式１ シフト記号表（勤務時間帯）'!$C$6:$S$35,17,FALSE))</f>
        <v/>
      </c>
      <c r="AH123" s="269" t="str">
        <f>IF(AH121="","",VLOOKUP(AH121,'参考様式１ シフト記号表（勤務時間帯）'!$C$6:$S$35,17,FALSE))</f>
        <v/>
      </c>
      <c r="AI123" s="269" t="str">
        <f>IF(AI121="","",VLOOKUP(AI121,'参考様式１ シフト記号表（勤務時間帯）'!$C$6:$S$35,17,FALSE))</f>
        <v/>
      </c>
      <c r="AJ123" s="269" t="str">
        <f>IF(AJ121="","",VLOOKUP(AJ121,'参考様式１ シフト記号表（勤務時間帯）'!$C$6:$S$35,17,FALSE))</f>
        <v/>
      </c>
      <c r="AK123" s="269" t="str">
        <f>IF(AK121="","",VLOOKUP(AK121,'参考様式１ シフト記号表（勤務時間帯）'!$C$6:$S$35,17,FALSE))</f>
        <v/>
      </c>
      <c r="AL123" s="269" t="str">
        <f>IF(AL121="","",VLOOKUP(AL121,'参考様式１ シフト記号表（勤務時間帯）'!$C$6:$S$35,17,FALSE))</f>
        <v/>
      </c>
      <c r="AM123" s="281" t="str">
        <f>IF(AM121="","",VLOOKUP(AM121,'参考様式１ シフト記号表（勤務時間帯）'!$C$6:$S$35,17,FALSE))</f>
        <v/>
      </c>
      <c r="AN123" s="257" t="str">
        <f>IF(AN121="","",VLOOKUP(AN121,'参考様式１ シフト記号表（勤務時間帯）'!$C$6:$S$35,17,FALSE))</f>
        <v/>
      </c>
      <c r="AO123" s="269" t="str">
        <f>IF(AO121="","",VLOOKUP(AO121,'参考様式１ シフト記号表（勤務時間帯）'!$C$6:$S$35,17,FALSE))</f>
        <v/>
      </c>
      <c r="AP123" s="269" t="str">
        <f>IF(AP121="","",VLOOKUP(AP121,'参考様式１ シフト記号表（勤務時間帯）'!$C$6:$S$35,17,FALSE))</f>
        <v/>
      </c>
      <c r="AQ123" s="269" t="str">
        <f>IF(AQ121="","",VLOOKUP(AQ121,'参考様式１ シフト記号表（勤務時間帯）'!$C$6:$S$35,17,FALSE))</f>
        <v/>
      </c>
      <c r="AR123" s="269" t="str">
        <f>IF(AR121="","",VLOOKUP(AR121,'参考様式１ シフト記号表（勤務時間帯）'!$C$6:$S$35,17,FALSE))</f>
        <v/>
      </c>
      <c r="AS123" s="269" t="str">
        <f>IF(AS121="","",VLOOKUP(AS121,'参考様式１ シフト記号表（勤務時間帯）'!$C$6:$S$35,17,FALSE))</f>
        <v/>
      </c>
      <c r="AT123" s="281" t="str">
        <f>IF(AT121="","",VLOOKUP(AT121,'参考様式１ シフト記号表（勤務時間帯）'!$C$6:$S$35,17,FALSE))</f>
        <v/>
      </c>
      <c r="AU123" s="257" t="str">
        <f>IF(AU121="","",VLOOKUP(AU121,'参考様式１ シフト記号表（勤務時間帯）'!$C$6:$S$35,17,FALSE))</f>
        <v/>
      </c>
      <c r="AV123" s="269" t="str">
        <f>IF(AV121="","",VLOOKUP(AV121,'参考様式１ シフト記号表（勤務時間帯）'!$C$6:$S$35,17,FALSE))</f>
        <v/>
      </c>
      <c r="AW123" s="269" t="str">
        <f>IF(AW121="","",VLOOKUP(AW121,'参考様式１ シフト記号表（勤務時間帯）'!$C$6:$S$35,17,FALSE))</f>
        <v/>
      </c>
      <c r="AX123" s="328">
        <f>IF($BB$3="４週",SUM(S123:AT123),IF($BB$3="暦月",SUM(S123:AW123),""))</f>
        <v>0</v>
      </c>
      <c r="AY123" s="341"/>
      <c r="AZ123" s="353">
        <f>IF($BB$3="４週",AX123/4,IF($BB$3="暦月",'参考様式１（100名）'!AX123/('参考様式１（100名）'!$BB$8/7),""))</f>
        <v>0</v>
      </c>
      <c r="BA123" s="363"/>
      <c r="BB123" s="382"/>
      <c r="BC123" s="207"/>
      <c r="BD123" s="207"/>
      <c r="BE123" s="207"/>
      <c r="BF123" s="219"/>
    </row>
    <row r="124" spans="2:58" ht="20.25" customHeight="1">
      <c r="B124" s="101">
        <f>B121+1</f>
        <v>35</v>
      </c>
      <c r="C124" s="119"/>
      <c r="D124" s="137"/>
      <c r="E124" s="148"/>
      <c r="F124" s="156"/>
      <c r="G124" s="156"/>
      <c r="H124" s="180"/>
      <c r="I124" s="187"/>
      <c r="J124" s="187"/>
      <c r="K124" s="192"/>
      <c r="L124" s="199"/>
      <c r="M124" s="206"/>
      <c r="N124" s="206"/>
      <c r="O124" s="218"/>
      <c r="P124" s="227" t="s">
        <v>105</v>
      </c>
      <c r="Q124" s="236"/>
      <c r="R124" s="244"/>
      <c r="S124" s="431"/>
      <c r="T124" s="434"/>
      <c r="U124" s="434"/>
      <c r="V124" s="434"/>
      <c r="W124" s="434"/>
      <c r="X124" s="434"/>
      <c r="Y124" s="436"/>
      <c r="Z124" s="431"/>
      <c r="AA124" s="434"/>
      <c r="AB124" s="434"/>
      <c r="AC124" s="434"/>
      <c r="AD124" s="434"/>
      <c r="AE124" s="434"/>
      <c r="AF124" s="436"/>
      <c r="AG124" s="431"/>
      <c r="AH124" s="434"/>
      <c r="AI124" s="434"/>
      <c r="AJ124" s="434"/>
      <c r="AK124" s="434"/>
      <c r="AL124" s="434"/>
      <c r="AM124" s="436"/>
      <c r="AN124" s="431"/>
      <c r="AO124" s="434"/>
      <c r="AP124" s="434"/>
      <c r="AQ124" s="434"/>
      <c r="AR124" s="434"/>
      <c r="AS124" s="434"/>
      <c r="AT124" s="436"/>
      <c r="AU124" s="431"/>
      <c r="AV124" s="434"/>
      <c r="AW124" s="434"/>
      <c r="AX124" s="439"/>
      <c r="AY124" s="443"/>
      <c r="AZ124" s="446"/>
      <c r="BA124" s="449"/>
      <c r="BB124" s="380"/>
      <c r="BC124" s="206"/>
      <c r="BD124" s="206"/>
      <c r="BE124" s="206"/>
      <c r="BF124" s="218"/>
    </row>
    <row r="125" spans="2:58" ht="20.25" customHeight="1">
      <c r="B125" s="101"/>
      <c r="C125" s="120"/>
      <c r="D125" s="138"/>
      <c r="E125" s="149"/>
      <c r="F125" s="154"/>
      <c r="G125" s="167"/>
      <c r="H125" s="179"/>
      <c r="I125" s="187"/>
      <c r="J125" s="187"/>
      <c r="K125" s="192"/>
      <c r="L125" s="198"/>
      <c r="M125" s="205"/>
      <c r="N125" s="205"/>
      <c r="O125" s="217"/>
      <c r="P125" s="225" t="s">
        <v>40</v>
      </c>
      <c r="Q125" s="234"/>
      <c r="R125" s="242"/>
      <c r="S125" s="256" t="str">
        <f>IF(S124="","",VLOOKUP(S124,'参考様式１ シフト記号表（勤務時間帯）'!$C$6:$K$35,9,FALSE))</f>
        <v/>
      </c>
      <c r="T125" s="268" t="str">
        <f>IF(T124="","",VLOOKUP(T124,'参考様式１ シフト記号表（勤務時間帯）'!$C$6:$K$35,9,FALSE))</f>
        <v/>
      </c>
      <c r="U125" s="268" t="str">
        <f>IF(U124="","",VLOOKUP(U124,'参考様式１ シフト記号表（勤務時間帯）'!$C$6:$K$35,9,FALSE))</f>
        <v/>
      </c>
      <c r="V125" s="268" t="str">
        <f>IF(V124="","",VLOOKUP(V124,'参考様式１ シフト記号表（勤務時間帯）'!$C$6:$K$35,9,FALSE))</f>
        <v/>
      </c>
      <c r="W125" s="268" t="str">
        <f>IF(W124="","",VLOOKUP(W124,'参考様式１ シフト記号表（勤務時間帯）'!$C$6:$K$35,9,FALSE))</f>
        <v/>
      </c>
      <c r="X125" s="268" t="str">
        <f>IF(X124="","",VLOOKUP(X124,'参考様式１ シフト記号表（勤務時間帯）'!$C$6:$K$35,9,FALSE))</f>
        <v/>
      </c>
      <c r="Y125" s="280" t="str">
        <f>IF(Y124="","",VLOOKUP(Y124,'参考様式１ シフト記号表（勤務時間帯）'!$C$6:$K$35,9,FALSE))</f>
        <v/>
      </c>
      <c r="Z125" s="256" t="str">
        <f>IF(Z124="","",VLOOKUP(Z124,'参考様式１ シフト記号表（勤務時間帯）'!$C$6:$K$35,9,FALSE))</f>
        <v/>
      </c>
      <c r="AA125" s="268" t="str">
        <f>IF(AA124="","",VLOOKUP(AA124,'参考様式１ シフト記号表（勤務時間帯）'!$C$6:$K$35,9,FALSE))</f>
        <v/>
      </c>
      <c r="AB125" s="268" t="str">
        <f>IF(AB124="","",VLOOKUP(AB124,'参考様式１ シフト記号表（勤務時間帯）'!$C$6:$K$35,9,FALSE))</f>
        <v/>
      </c>
      <c r="AC125" s="268" t="str">
        <f>IF(AC124="","",VLOOKUP(AC124,'参考様式１ シフト記号表（勤務時間帯）'!$C$6:$K$35,9,FALSE))</f>
        <v/>
      </c>
      <c r="AD125" s="268" t="str">
        <f>IF(AD124="","",VLOOKUP(AD124,'参考様式１ シフト記号表（勤務時間帯）'!$C$6:$K$35,9,FALSE))</f>
        <v/>
      </c>
      <c r="AE125" s="268" t="str">
        <f>IF(AE124="","",VLOOKUP(AE124,'参考様式１ シフト記号表（勤務時間帯）'!$C$6:$K$35,9,FALSE))</f>
        <v/>
      </c>
      <c r="AF125" s="280" t="str">
        <f>IF(AF124="","",VLOOKUP(AF124,'参考様式１ シフト記号表（勤務時間帯）'!$C$6:$K$35,9,FALSE))</f>
        <v/>
      </c>
      <c r="AG125" s="256" t="str">
        <f>IF(AG124="","",VLOOKUP(AG124,'参考様式１ シフト記号表（勤務時間帯）'!$C$6:$K$35,9,FALSE))</f>
        <v/>
      </c>
      <c r="AH125" s="268" t="str">
        <f>IF(AH124="","",VLOOKUP(AH124,'参考様式１ シフト記号表（勤務時間帯）'!$C$6:$K$35,9,FALSE))</f>
        <v/>
      </c>
      <c r="AI125" s="268" t="str">
        <f>IF(AI124="","",VLOOKUP(AI124,'参考様式１ シフト記号表（勤務時間帯）'!$C$6:$K$35,9,FALSE))</f>
        <v/>
      </c>
      <c r="AJ125" s="268" t="str">
        <f>IF(AJ124="","",VLOOKUP(AJ124,'参考様式１ シフト記号表（勤務時間帯）'!$C$6:$K$35,9,FALSE))</f>
        <v/>
      </c>
      <c r="AK125" s="268" t="str">
        <f>IF(AK124="","",VLOOKUP(AK124,'参考様式１ シフト記号表（勤務時間帯）'!$C$6:$K$35,9,FALSE))</f>
        <v/>
      </c>
      <c r="AL125" s="268" t="str">
        <f>IF(AL124="","",VLOOKUP(AL124,'参考様式１ シフト記号表（勤務時間帯）'!$C$6:$K$35,9,FALSE))</f>
        <v/>
      </c>
      <c r="AM125" s="280" t="str">
        <f>IF(AM124="","",VLOOKUP(AM124,'参考様式１ シフト記号表（勤務時間帯）'!$C$6:$K$35,9,FALSE))</f>
        <v/>
      </c>
      <c r="AN125" s="256" t="str">
        <f>IF(AN124="","",VLOOKUP(AN124,'参考様式１ シフト記号表（勤務時間帯）'!$C$6:$K$35,9,FALSE))</f>
        <v/>
      </c>
      <c r="AO125" s="268" t="str">
        <f>IF(AO124="","",VLOOKUP(AO124,'参考様式１ シフト記号表（勤務時間帯）'!$C$6:$K$35,9,FALSE))</f>
        <v/>
      </c>
      <c r="AP125" s="268" t="str">
        <f>IF(AP124="","",VLOOKUP(AP124,'参考様式１ シフト記号表（勤務時間帯）'!$C$6:$K$35,9,FALSE))</f>
        <v/>
      </c>
      <c r="AQ125" s="268" t="str">
        <f>IF(AQ124="","",VLOOKUP(AQ124,'参考様式１ シフト記号表（勤務時間帯）'!$C$6:$K$35,9,FALSE))</f>
        <v/>
      </c>
      <c r="AR125" s="268" t="str">
        <f>IF(AR124="","",VLOOKUP(AR124,'参考様式１ シフト記号表（勤務時間帯）'!$C$6:$K$35,9,FALSE))</f>
        <v/>
      </c>
      <c r="AS125" s="268" t="str">
        <f>IF(AS124="","",VLOOKUP(AS124,'参考様式１ シフト記号表（勤務時間帯）'!$C$6:$K$35,9,FALSE))</f>
        <v/>
      </c>
      <c r="AT125" s="280" t="str">
        <f>IF(AT124="","",VLOOKUP(AT124,'参考様式１ シフト記号表（勤務時間帯）'!$C$6:$K$35,9,FALSE))</f>
        <v/>
      </c>
      <c r="AU125" s="256" t="str">
        <f>IF(AU124="","",VLOOKUP(AU124,'参考様式１ シフト記号表（勤務時間帯）'!$C$6:$K$35,9,FALSE))</f>
        <v/>
      </c>
      <c r="AV125" s="268" t="str">
        <f>IF(AV124="","",VLOOKUP(AV124,'参考様式１ シフト記号表（勤務時間帯）'!$C$6:$K$35,9,FALSE))</f>
        <v/>
      </c>
      <c r="AW125" s="268" t="str">
        <f>IF(AW124="","",VLOOKUP(AW124,'参考様式１ シフト記号表（勤務時間帯）'!$C$6:$K$35,9,FALSE))</f>
        <v/>
      </c>
      <c r="AX125" s="327">
        <f>IF($BB$3="４週",SUM(S125:AT125),IF($BB$3="暦月",SUM(S125:AW125),""))</f>
        <v>0</v>
      </c>
      <c r="AY125" s="340"/>
      <c r="AZ125" s="352">
        <f>IF($BB$3="４週",AX125/4,IF($BB$3="暦月",'参考様式１（100名）'!AX125/('参考様式１（100名）'!$BB$8/7),""))</f>
        <v>0</v>
      </c>
      <c r="BA125" s="362"/>
      <c r="BB125" s="381"/>
      <c r="BC125" s="205"/>
      <c r="BD125" s="205"/>
      <c r="BE125" s="205"/>
      <c r="BF125" s="217"/>
    </row>
    <row r="126" spans="2:58" ht="20.25" customHeight="1">
      <c r="B126" s="101"/>
      <c r="C126" s="121"/>
      <c r="D126" s="139"/>
      <c r="E126" s="150"/>
      <c r="F126" s="423">
        <f>C124</f>
        <v>0</v>
      </c>
      <c r="G126" s="168"/>
      <c r="H126" s="179"/>
      <c r="I126" s="187"/>
      <c r="J126" s="187"/>
      <c r="K126" s="192"/>
      <c r="L126" s="200"/>
      <c r="M126" s="207"/>
      <c r="N126" s="207"/>
      <c r="O126" s="219"/>
      <c r="P126" s="226" t="s">
        <v>107</v>
      </c>
      <c r="Q126" s="235"/>
      <c r="R126" s="243"/>
      <c r="S126" s="257" t="str">
        <f>IF(S124="","",VLOOKUP(S124,'参考様式１ シフト記号表（勤務時間帯）'!$C$6:$S$35,17,FALSE))</f>
        <v/>
      </c>
      <c r="T126" s="269" t="str">
        <f>IF(T124="","",VLOOKUP(T124,'参考様式１ シフト記号表（勤務時間帯）'!$C$6:$S$35,17,FALSE))</f>
        <v/>
      </c>
      <c r="U126" s="269" t="str">
        <f>IF(U124="","",VLOOKUP(U124,'参考様式１ シフト記号表（勤務時間帯）'!$C$6:$S$35,17,FALSE))</f>
        <v/>
      </c>
      <c r="V126" s="269" t="str">
        <f>IF(V124="","",VLOOKUP(V124,'参考様式１ シフト記号表（勤務時間帯）'!$C$6:$S$35,17,FALSE))</f>
        <v/>
      </c>
      <c r="W126" s="269" t="str">
        <f>IF(W124="","",VLOOKUP(W124,'参考様式１ シフト記号表（勤務時間帯）'!$C$6:$S$35,17,FALSE))</f>
        <v/>
      </c>
      <c r="X126" s="269" t="str">
        <f>IF(X124="","",VLOOKUP(X124,'参考様式１ シフト記号表（勤務時間帯）'!$C$6:$S$35,17,FALSE))</f>
        <v/>
      </c>
      <c r="Y126" s="281" t="str">
        <f>IF(Y124="","",VLOOKUP(Y124,'参考様式１ シフト記号表（勤務時間帯）'!$C$6:$S$35,17,FALSE))</f>
        <v/>
      </c>
      <c r="Z126" s="257" t="str">
        <f>IF(Z124="","",VLOOKUP(Z124,'参考様式１ シフト記号表（勤務時間帯）'!$C$6:$S$35,17,FALSE))</f>
        <v/>
      </c>
      <c r="AA126" s="269" t="str">
        <f>IF(AA124="","",VLOOKUP(AA124,'参考様式１ シフト記号表（勤務時間帯）'!$C$6:$S$35,17,FALSE))</f>
        <v/>
      </c>
      <c r="AB126" s="269" t="str">
        <f>IF(AB124="","",VLOOKUP(AB124,'参考様式１ シフト記号表（勤務時間帯）'!$C$6:$S$35,17,FALSE))</f>
        <v/>
      </c>
      <c r="AC126" s="269" t="str">
        <f>IF(AC124="","",VLOOKUP(AC124,'参考様式１ シフト記号表（勤務時間帯）'!$C$6:$S$35,17,FALSE))</f>
        <v/>
      </c>
      <c r="AD126" s="269" t="str">
        <f>IF(AD124="","",VLOOKUP(AD124,'参考様式１ シフト記号表（勤務時間帯）'!$C$6:$S$35,17,FALSE))</f>
        <v/>
      </c>
      <c r="AE126" s="269" t="str">
        <f>IF(AE124="","",VLOOKUP(AE124,'参考様式１ シフト記号表（勤務時間帯）'!$C$6:$S$35,17,FALSE))</f>
        <v/>
      </c>
      <c r="AF126" s="281" t="str">
        <f>IF(AF124="","",VLOOKUP(AF124,'参考様式１ シフト記号表（勤務時間帯）'!$C$6:$S$35,17,FALSE))</f>
        <v/>
      </c>
      <c r="AG126" s="257" t="str">
        <f>IF(AG124="","",VLOOKUP(AG124,'参考様式１ シフト記号表（勤務時間帯）'!$C$6:$S$35,17,FALSE))</f>
        <v/>
      </c>
      <c r="AH126" s="269" t="str">
        <f>IF(AH124="","",VLOOKUP(AH124,'参考様式１ シフト記号表（勤務時間帯）'!$C$6:$S$35,17,FALSE))</f>
        <v/>
      </c>
      <c r="AI126" s="269" t="str">
        <f>IF(AI124="","",VLOOKUP(AI124,'参考様式１ シフト記号表（勤務時間帯）'!$C$6:$S$35,17,FALSE))</f>
        <v/>
      </c>
      <c r="AJ126" s="269" t="str">
        <f>IF(AJ124="","",VLOOKUP(AJ124,'参考様式１ シフト記号表（勤務時間帯）'!$C$6:$S$35,17,FALSE))</f>
        <v/>
      </c>
      <c r="AK126" s="269" t="str">
        <f>IF(AK124="","",VLOOKUP(AK124,'参考様式１ シフト記号表（勤務時間帯）'!$C$6:$S$35,17,FALSE))</f>
        <v/>
      </c>
      <c r="AL126" s="269" t="str">
        <f>IF(AL124="","",VLOOKUP(AL124,'参考様式１ シフト記号表（勤務時間帯）'!$C$6:$S$35,17,FALSE))</f>
        <v/>
      </c>
      <c r="AM126" s="281" t="str">
        <f>IF(AM124="","",VLOOKUP(AM124,'参考様式１ シフト記号表（勤務時間帯）'!$C$6:$S$35,17,FALSE))</f>
        <v/>
      </c>
      <c r="AN126" s="257" t="str">
        <f>IF(AN124="","",VLOOKUP(AN124,'参考様式１ シフト記号表（勤務時間帯）'!$C$6:$S$35,17,FALSE))</f>
        <v/>
      </c>
      <c r="AO126" s="269" t="str">
        <f>IF(AO124="","",VLOOKUP(AO124,'参考様式１ シフト記号表（勤務時間帯）'!$C$6:$S$35,17,FALSE))</f>
        <v/>
      </c>
      <c r="AP126" s="269" t="str">
        <f>IF(AP124="","",VLOOKUP(AP124,'参考様式１ シフト記号表（勤務時間帯）'!$C$6:$S$35,17,FALSE))</f>
        <v/>
      </c>
      <c r="AQ126" s="269" t="str">
        <f>IF(AQ124="","",VLOOKUP(AQ124,'参考様式１ シフト記号表（勤務時間帯）'!$C$6:$S$35,17,FALSE))</f>
        <v/>
      </c>
      <c r="AR126" s="269" t="str">
        <f>IF(AR124="","",VLOOKUP(AR124,'参考様式１ シフト記号表（勤務時間帯）'!$C$6:$S$35,17,FALSE))</f>
        <v/>
      </c>
      <c r="AS126" s="269" t="str">
        <f>IF(AS124="","",VLOOKUP(AS124,'参考様式１ シフト記号表（勤務時間帯）'!$C$6:$S$35,17,FALSE))</f>
        <v/>
      </c>
      <c r="AT126" s="281" t="str">
        <f>IF(AT124="","",VLOOKUP(AT124,'参考様式１ シフト記号表（勤務時間帯）'!$C$6:$S$35,17,FALSE))</f>
        <v/>
      </c>
      <c r="AU126" s="257" t="str">
        <f>IF(AU124="","",VLOOKUP(AU124,'参考様式１ シフト記号表（勤務時間帯）'!$C$6:$S$35,17,FALSE))</f>
        <v/>
      </c>
      <c r="AV126" s="269" t="str">
        <f>IF(AV124="","",VLOOKUP(AV124,'参考様式１ シフト記号表（勤務時間帯）'!$C$6:$S$35,17,FALSE))</f>
        <v/>
      </c>
      <c r="AW126" s="269" t="str">
        <f>IF(AW124="","",VLOOKUP(AW124,'参考様式１ シフト記号表（勤務時間帯）'!$C$6:$S$35,17,FALSE))</f>
        <v/>
      </c>
      <c r="AX126" s="328">
        <f>IF($BB$3="４週",SUM(S126:AT126),IF($BB$3="暦月",SUM(S126:AW126),""))</f>
        <v>0</v>
      </c>
      <c r="AY126" s="341"/>
      <c r="AZ126" s="353">
        <f>IF($BB$3="４週",AX126/4,IF($BB$3="暦月",'参考様式１（100名）'!AX126/('参考様式１（100名）'!$BB$8/7),""))</f>
        <v>0</v>
      </c>
      <c r="BA126" s="363"/>
      <c r="BB126" s="382"/>
      <c r="BC126" s="207"/>
      <c r="BD126" s="207"/>
      <c r="BE126" s="207"/>
      <c r="BF126" s="219"/>
    </row>
    <row r="127" spans="2:58" ht="20.25" customHeight="1">
      <c r="B127" s="101">
        <f>B124+1</f>
        <v>36</v>
      </c>
      <c r="C127" s="119"/>
      <c r="D127" s="137"/>
      <c r="E127" s="148"/>
      <c r="F127" s="156"/>
      <c r="G127" s="156"/>
      <c r="H127" s="180"/>
      <c r="I127" s="187"/>
      <c r="J127" s="187"/>
      <c r="K127" s="192"/>
      <c r="L127" s="199"/>
      <c r="M127" s="206"/>
      <c r="N127" s="206"/>
      <c r="O127" s="218"/>
      <c r="P127" s="227" t="s">
        <v>105</v>
      </c>
      <c r="Q127" s="236"/>
      <c r="R127" s="244"/>
      <c r="S127" s="431"/>
      <c r="T127" s="434"/>
      <c r="U127" s="434"/>
      <c r="V127" s="434"/>
      <c r="W127" s="434"/>
      <c r="X127" s="434"/>
      <c r="Y127" s="436"/>
      <c r="Z127" s="431"/>
      <c r="AA127" s="434"/>
      <c r="AB127" s="434"/>
      <c r="AC127" s="434"/>
      <c r="AD127" s="434"/>
      <c r="AE127" s="434"/>
      <c r="AF127" s="436"/>
      <c r="AG127" s="431"/>
      <c r="AH127" s="434"/>
      <c r="AI127" s="434"/>
      <c r="AJ127" s="434"/>
      <c r="AK127" s="434"/>
      <c r="AL127" s="434"/>
      <c r="AM127" s="436"/>
      <c r="AN127" s="431"/>
      <c r="AO127" s="434"/>
      <c r="AP127" s="434"/>
      <c r="AQ127" s="434"/>
      <c r="AR127" s="434"/>
      <c r="AS127" s="434"/>
      <c r="AT127" s="436"/>
      <c r="AU127" s="431"/>
      <c r="AV127" s="434"/>
      <c r="AW127" s="434"/>
      <c r="AX127" s="439"/>
      <c r="AY127" s="443"/>
      <c r="AZ127" s="446"/>
      <c r="BA127" s="449"/>
      <c r="BB127" s="380"/>
      <c r="BC127" s="206"/>
      <c r="BD127" s="206"/>
      <c r="BE127" s="206"/>
      <c r="BF127" s="218"/>
    </row>
    <row r="128" spans="2:58" ht="20.25" customHeight="1">
      <c r="B128" s="101"/>
      <c r="C128" s="120"/>
      <c r="D128" s="138"/>
      <c r="E128" s="149"/>
      <c r="F128" s="154"/>
      <c r="G128" s="167"/>
      <c r="H128" s="179"/>
      <c r="I128" s="187"/>
      <c r="J128" s="187"/>
      <c r="K128" s="192"/>
      <c r="L128" s="198"/>
      <c r="M128" s="205"/>
      <c r="N128" s="205"/>
      <c r="O128" s="217"/>
      <c r="P128" s="225" t="s">
        <v>40</v>
      </c>
      <c r="Q128" s="234"/>
      <c r="R128" s="242"/>
      <c r="S128" s="256" t="str">
        <f>IF(S127="","",VLOOKUP(S127,'参考様式１ シフト記号表（勤務時間帯）'!$C$6:$K$35,9,FALSE))</f>
        <v/>
      </c>
      <c r="T128" s="268" t="str">
        <f>IF(T127="","",VLOOKUP(T127,'参考様式１ シフト記号表（勤務時間帯）'!$C$6:$K$35,9,FALSE))</f>
        <v/>
      </c>
      <c r="U128" s="268" t="str">
        <f>IF(U127="","",VLOOKUP(U127,'参考様式１ シフト記号表（勤務時間帯）'!$C$6:$K$35,9,FALSE))</f>
        <v/>
      </c>
      <c r="V128" s="268" t="str">
        <f>IF(V127="","",VLOOKUP(V127,'参考様式１ シフト記号表（勤務時間帯）'!$C$6:$K$35,9,FALSE))</f>
        <v/>
      </c>
      <c r="W128" s="268" t="str">
        <f>IF(W127="","",VLOOKUP(W127,'参考様式１ シフト記号表（勤務時間帯）'!$C$6:$K$35,9,FALSE))</f>
        <v/>
      </c>
      <c r="X128" s="268" t="str">
        <f>IF(X127="","",VLOOKUP(X127,'参考様式１ シフト記号表（勤務時間帯）'!$C$6:$K$35,9,FALSE))</f>
        <v/>
      </c>
      <c r="Y128" s="280" t="str">
        <f>IF(Y127="","",VLOOKUP(Y127,'参考様式１ シフト記号表（勤務時間帯）'!$C$6:$K$35,9,FALSE))</f>
        <v/>
      </c>
      <c r="Z128" s="256" t="str">
        <f>IF(Z127="","",VLOOKUP(Z127,'参考様式１ シフト記号表（勤務時間帯）'!$C$6:$K$35,9,FALSE))</f>
        <v/>
      </c>
      <c r="AA128" s="268" t="str">
        <f>IF(AA127="","",VLOOKUP(AA127,'参考様式１ シフト記号表（勤務時間帯）'!$C$6:$K$35,9,FALSE))</f>
        <v/>
      </c>
      <c r="AB128" s="268" t="str">
        <f>IF(AB127="","",VLOOKUP(AB127,'参考様式１ シフト記号表（勤務時間帯）'!$C$6:$K$35,9,FALSE))</f>
        <v/>
      </c>
      <c r="AC128" s="268" t="str">
        <f>IF(AC127="","",VLOOKUP(AC127,'参考様式１ シフト記号表（勤務時間帯）'!$C$6:$K$35,9,FALSE))</f>
        <v/>
      </c>
      <c r="AD128" s="268" t="str">
        <f>IF(AD127="","",VLOOKUP(AD127,'参考様式１ シフト記号表（勤務時間帯）'!$C$6:$K$35,9,FALSE))</f>
        <v/>
      </c>
      <c r="AE128" s="268" t="str">
        <f>IF(AE127="","",VLOOKUP(AE127,'参考様式１ シフト記号表（勤務時間帯）'!$C$6:$K$35,9,FALSE))</f>
        <v/>
      </c>
      <c r="AF128" s="280" t="str">
        <f>IF(AF127="","",VLOOKUP(AF127,'参考様式１ シフト記号表（勤務時間帯）'!$C$6:$K$35,9,FALSE))</f>
        <v/>
      </c>
      <c r="AG128" s="256" t="str">
        <f>IF(AG127="","",VLOOKUP(AG127,'参考様式１ シフト記号表（勤務時間帯）'!$C$6:$K$35,9,FALSE))</f>
        <v/>
      </c>
      <c r="AH128" s="268" t="str">
        <f>IF(AH127="","",VLOOKUP(AH127,'参考様式１ シフト記号表（勤務時間帯）'!$C$6:$K$35,9,FALSE))</f>
        <v/>
      </c>
      <c r="AI128" s="268" t="str">
        <f>IF(AI127="","",VLOOKUP(AI127,'参考様式１ シフト記号表（勤務時間帯）'!$C$6:$K$35,9,FALSE))</f>
        <v/>
      </c>
      <c r="AJ128" s="268" t="str">
        <f>IF(AJ127="","",VLOOKUP(AJ127,'参考様式１ シフト記号表（勤務時間帯）'!$C$6:$K$35,9,FALSE))</f>
        <v/>
      </c>
      <c r="AK128" s="268" t="str">
        <f>IF(AK127="","",VLOOKUP(AK127,'参考様式１ シフト記号表（勤務時間帯）'!$C$6:$K$35,9,FALSE))</f>
        <v/>
      </c>
      <c r="AL128" s="268" t="str">
        <f>IF(AL127="","",VLOOKUP(AL127,'参考様式１ シフト記号表（勤務時間帯）'!$C$6:$K$35,9,FALSE))</f>
        <v/>
      </c>
      <c r="AM128" s="280" t="str">
        <f>IF(AM127="","",VLOOKUP(AM127,'参考様式１ シフト記号表（勤務時間帯）'!$C$6:$K$35,9,FALSE))</f>
        <v/>
      </c>
      <c r="AN128" s="256" t="str">
        <f>IF(AN127="","",VLOOKUP(AN127,'参考様式１ シフト記号表（勤務時間帯）'!$C$6:$K$35,9,FALSE))</f>
        <v/>
      </c>
      <c r="AO128" s="268" t="str">
        <f>IF(AO127="","",VLOOKUP(AO127,'参考様式１ シフト記号表（勤務時間帯）'!$C$6:$K$35,9,FALSE))</f>
        <v/>
      </c>
      <c r="AP128" s="268" t="str">
        <f>IF(AP127="","",VLOOKUP(AP127,'参考様式１ シフト記号表（勤務時間帯）'!$C$6:$K$35,9,FALSE))</f>
        <v/>
      </c>
      <c r="AQ128" s="268" t="str">
        <f>IF(AQ127="","",VLOOKUP(AQ127,'参考様式１ シフト記号表（勤務時間帯）'!$C$6:$K$35,9,FALSE))</f>
        <v/>
      </c>
      <c r="AR128" s="268" t="str">
        <f>IF(AR127="","",VLOOKUP(AR127,'参考様式１ シフト記号表（勤務時間帯）'!$C$6:$K$35,9,FALSE))</f>
        <v/>
      </c>
      <c r="AS128" s="268" t="str">
        <f>IF(AS127="","",VLOOKUP(AS127,'参考様式１ シフト記号表（勤務時間帯）'!$C$6:$K$35,9,FALSE))</f>
        <v/>
      </c>
      <c r="AT128" s="280" t="str">
        <f>IF(AT127="","",VLOOKUP(AT127,'参考様式１ シフト記号表（勤務時間帯）'!$C$6:$K$35,9,FALSE))</f>
        <v/>
      </c>
      <c r="AU128" s="256" t="str">
        <f>IF(AU127="","",VLOOKUP(AU127,'参考様式１ シフト記号表（勤務時間帯）'!$C$6:$K$35,9,FALSE))</f>
        <v/>
      </c>
      <c r="AV128" s="268" t="str">
        <f>IF(AV127="","",VLOOKUP(AV127,'参考様式１ シフト記号表（勤務時間帯）'!$C$6:$K$35,9,FALSE))</f>
        <v/>
      </c>
      <c r="AW128" s="268" t="str">
        <f>IF(AW127="","",VLOOKUP(AW127,'参考様式１ シフト記号表（勤務時間帯）'!$C$6:$K$35,9,FALSE))</f>
        <v/>
      </c>
      <c r="AX128" s="327">
        <f>IF($BB$3="４週",SUM(S128:AT128),IF($BB$3="暦月",SUM(S128:AW128),""))</f>
        <v>0</v>
      </c>
      <c r="AY128" s="340"/>
      <c r="AZ128" s="352">
        <f>IF($BB$3="４週",AX128/4,IF($BB$3="暦月",'参考様式１（100名）'!AX128/('参考様式１（100名）'!$BB$8/7),""))</f>
        <v>0</v>
      </c>
      <c r="BA128" s="362"/>
      <c r="BB128" s="381"/>
      <c r="BC128" s="205"/>
      <c r="BD128" s="205"/>
      <c r="BE128" s="205"/>
      <c r="BF128" s="217"/>
    </row>
    <row r="129" spans="2:58" ht="20.25" customHeight="1">
      <c r="B129" s="101"/>
      <c r="C129" s="121"/>
      <c r="D129" s="139"/>
      <c r="E129" s="150"/>
      <c r="F129" s="423">
        <f>C127</f>
        <v>0</v>
      </c>
      <c r="G129" s="168"/>
      <c r="H129" s="179"/>
      <c r="I129" s="187"/>
      <c r="J129" s="187"/>
      <c r="K129" s="192"/>
      <c r="L129" s="200"/>
      <c r="M129" s="207"/>
      <c r="N129" s="207"/>
      <c r="O129" s="219"/>
      <c r="P129" s="226" t="s">
        <v>107</v>
      </c>
      <c r="Q129" s="235"/>
      <c r="R129" s="243"/>
      <c r="S129" s="257" t="str">
        <f>IF(S127="","",VLOOKUP(S127,'参考様式１ シフト記号表（勤務時間帯）'!$C$6:$S$35,17,FALSE))</f>
        <v/>
      </c>
      <c r="T129" s="269" t="str">
        <f>IF(T127="","",VLOOKUP(T127,'参考様式１ シフト記号表（勤務時間帯）'!$C$6:$S$35,17,FALSE))</f>
        <v/>
      </c>
      <c r="U129" s="269" t="str">
        <f>IF(U127="","",VLOOKUP(U127,'参考様式１ シフト記号表（勤務時間帯）'!$C$6:$S$35,17,FALSE))</f>
        <v/>
      </c>
      <c r="V129" s="269" t="str">
        <f>IF(V127="","",VLOOKUP(V127,'参考様式１ シフト記号表（勤務時間帯）'!$C$6:$S$35,17,FALSE))</f>
        <v/>
      </c>
      <c r="W129" s="269" t="str">
        <f>IF(W127="","",VLOOKUP(W127,'参考様式１ シフト記号表（勤務時間帯）'!$C$6:$S$35,17,FALSE))</f>
        <v/>
      </c>
      <c r="X129" s="269" t="str">
        <f>IF(X127="","",VLOOKUP(X127,'参考様式１ シフト記号表（勤務時間帯）'!$C$6:$S$35,17,FALSE))</f>
        <v/>
      </c>
      <c r="Y129" s="281" t="str">
        <f>IF(Y127="","",VLOOKUP(Y127,'参考様式１ シフト記号表（勤務時間帯）'!$C$6:$S$35,17,FALSE))</f>
        <v/>
      </c>
      <c r="Z129" s="257" t="str">
        <f>IF(Z127="","",VLOOKUP(Z127,'参考様式１ シフト記号表（勤務時間帯）'!$C$6:$S$35,17,FALSE))</f>
        <v/>
      </c>
      <c r="AA129" s="269" t="str">
        <f>IF(AA127="","",VLOOKUP(AA127,'参考様式１ シフト記号表（勤務時間帯）'!$C$6:$S$35,17,FALSE))</f>
        <v/>
      </c>
      <c r="AB129" s="269" t="str">
        <f>IF(AB127="","",VLOOKUP(AB127,'参考様式１ シフト記号表（勤務時間帯）'!$C$6:$S$35,17,FALSE))</f>
        <v/>
      </c>
      <c r="AC129" s="269" t="str">
        <f>IF(AC127="","",VLOOKUP(AC127,'参考様式１ シフト記号表（勤務時間帯）'!$C$6:$S$35,17,FALSE))</f>
        <v/>
      </c>
      <c r="AD129" s="269" t="str">
        <f>IF(AD127="","",VLOOKUP(AD127,'参考様式１ シフト記号表（勤務時間帯）'!$C$6:$S$35,17,FALSE))</f>
        <v/>
      </c>
      <c r="AE129" s="269" t="str">
        <f>IF(AE127="","",VLOOKUP(AE127,'参考様式１ シフト記号表（勤務時間帯）'!$C$6:$S$35,17,FALSE))</f>
        <v/>
      </c>
      <c r="AF129" s="281" t="str">
        <f>IF(AF127="","",VLOOKUP(AF127,'参考様式１ シフト記号表（勤務時間帯）'!$C$6:$S$35,17,FALSE))</f>
        <v/>
      </c>
      <c r="AG129" s="257" t="str">
        <f>IF(AG127="","",VLOOKUP(AG127,'参考様式１ シフト記号表（勤務時間帯）'!$C$6:$S$35,17,FALSE))</f>
        <v/>
      </c>
      <c r="AH129" s="269" t="str">
        <f>IF(AH127="","",VLOOKUP(AH127,'参考様式１ シフト記号表（勤務時間帯）'!$C$6:$S$35,17,FALSE))</f>
        <v/>
      </c>
      <c r="AI129" s="269" t="str">
        <f>IF(AI127="","",VLOOKUP(AI127,'参考様式１ シフト記号表（勤務時間帯）'!$C$6:$S$35,17,FALSE))</f>
        <v/>
      </c>
      <c r="AJ129" s="269" t="str">
        <f>IF(AJ127="","",VLOOKUP(AJ127,'参考様式１ シフト記号表（勤務時間帯）'!$C$6:$S$35,17,FALSE))</f>
        <v/>
      </c>
      <c r="AK129" s="269" t="str">
        <f>IF(AK127="","",VLOOKUP(AK127,'参考様式１ シフト記号表（勤務時間帯）'!$C$6:$S$35,17,FALSE))</f>
        <v/>
      </c>
      <c r="AL129" s="269" t="str">
        <f>IF(AL127="","",VLOOKUP(AL127,'参考様式１ シフト記号表（勤務時間帯）'!$C$6:$S$35,17,FALSE))</f>
        <v/>
      </c>
      <c r="AM129" s="281" t="str">
        <f>IF(AM127="","",VLOOKUP(AM127,'参考様式１ シフト記号表（勤務時間帯）'!$C$6:$S$35,17,FALSE))</f>
        <v/>
      </c>
      <c r="AN129" s="257" t="str">
        <f>IF(AN127="","",VLOOKUP(AN127,'参考様式１ シフト記号表（勤務時間帯）'!$C$6:$S$35,17,FALSE))</f>
        <v/>
      </c>
      <c r="AO129" s="269" t="str">
        <f>IF(AO127="","",VLOOKUP(AO127,'参考様式１ シフト記号表（勤務時間帯）'!$C$6:$S$35,17,FALSE))</f>
        <v/>
      </c>
      <c r="AP129" s="269" t="str">
        <f>IF(AP127="","",VLOOKUP(AP127,'参考様式１ シフト記号表（勤務時間帯）'!$C$6:$S$35,17,FALSE))</f>
        <v/>
      </c>
      <c r="AQ129" s="269" t="str">
        <f>IF(AQ127="","",VLOOKUP(AQ127,'参考様式１ シフト記号表（勤務時間帯）'!$C$6:$S$35,17,FALSE))</f>
        <v/>
      </c>
      <c r="AR129" s="269" t="str">
        <f>IF(AR127="","",VLOOKUP(AR127,'参考様式１ シフト記号表（勤務時間帯）'!$C$6:$S$35,17,FALSE))</f>
        <v/>
      </c>
      <c r="AS129" s="269" t="str">
        <f>IF(AS127="","",VLOOKUP(AS127,'参考様式１ シフト記号表（勤務時間帯）'!$C$6:$S$35,17,FALSE))</f>
        <v/>
      </c>
      <c r="AT129" s="281" t="str">
        <f>IF(AT127="","",VLOOKUP(AT127,'参考様式１ シフト記号表（勤務時間帯）'!$C$6:$S$35,17,FALSE))</f>
        <v/>
      </c>
      <c r="AU129" s="257" t="str">
        <f>IF(AU127="","",VLOOKUP(AU127,'参考様式１ シフト記号表（勤務時間帯）'!$C$6:$S$35,17,FALSE))</f>
        <v/>
      </c>
      <c r="AV129" s="269" t="str">
        <f>IF(AV127="","",VLOOKUP(AV127,'参考様式１ シフト記号表（勤務時間帯）'!$C$6:$S$35,17,FALSE))</f>
        <v/>
      </c>
      <c r="AW129" s="269" t="str">
        <f>IF(AW127="","",VLOOKUP(AW127,'参考様式１ シフト記号表（勤務時間帯）'!$C$6:$S$35,17,FALSE))</f>
        <v/>
      </c>
      <c r="AX129" s="328">
        <f>IF($BB$3="４週",SUM(S129:AT129),IF($BB$3="暦月",SUM(S129:AW129),""))</f>
        <v>0</v>
      </c>
      <c r="AY129" s="341"/>
      <c r="AZ129" s="353">
        <f>IF($BB$3="４週",AX129/4,IF($BB$3="暦月",'参考様式１（100名）'!AX129/('参考様式１（100名）'!$BB$8/7),""))</f>
        <v>0</v>
      </c>
      <c r="BA129" s="363"/>
      <c r="BB129" s="382"/>
      <c r="BC129" s="207"/>
      <c r="BD129" s="207"/>
      <c r="BE129" s="207"/>
      <c r="BF129" s="219"/>
    </row>
    <row r="130" spans="2:58" ht="20.25" customHeight="1">
      <c r="B130" s="101">
        <f>B127+1</f>
        <v>37</v>
      </c>
      <c r="C130" s="119"/>
      <c r="D130" s="137"/>
      <c r="E130" s="148"/>
      <c r="F130" s="156"/>
      <c r="G130" s="156"/>
      <c r="H130" s="180"/>
      <c r="I130" s="187"/>
      <c r="J130" s="187"/>
      <c r="K130" s="192"/>
      <c r="L130" s="199"/>
      <c r="M130" s="206"/>
      <c r="N130" s="206"/>
      <c r="O130" s="218"/>
      <c r="P130" s="227" t="s">
        <v>105</v>
      </c>
      <c r="Q130" s="236"/>
      <c r="R130" s="244"/>
      <c r="S130" s="431"/>
      <c r="T130" s="434"/>
      <c r="U130" s="434"/>
      <c r="V130" s="434"/>
      <c r="W130" s="434"/>
      <c r="X130" s="434"/>
      <c r="Y130" s="436"/>
      <c r="Z130" s="431"/>
      <c r="AA130" s="434"/>
      <c r="AB130" s="434"/>
      <c r="AC130" s="434"/>
      <c r="AD130" s="434"/>
      <c r="AE130" s="434"/>
      <c r="AF130" s="436"/>
      <c r="AG130" s="431"/>
      <c r="AH130" s="434"/>
      <c r="AI130" s="434"/>
      <c r="AJ130" s="434"/>
      <c r="AK130" s="434"/>
      <c r="AL130" s="434"/>
      <c r="AM130" s="436"/>
      <c r="AN130" s="431"/>
      <c r="AO130" s="434"/>
      <c r="AP130" s="434"/>
      <c r="AQ130" s="434"/>
      <c r="AR130" s="434"/>
      <c r="AS130" s="434"/>
      <c r="AT130" s="436"/>
      <c r="AU130" s="431"/>
      <c r="AV130" s="434"/>
      <c r="AW130" s="434"/>
      <c r="AX130" s="439"/>
      <c r="AY130" s="443"/>
      <c r="AZ130" s="446"/>
      <c r="BA130" s="449"/>
      <c r="BB130" s="380"/>
      <c r="BC130" s="206"/>
      <c r="BD130" s="206"/>
      <c r="BE130" s="206"/>
      <c r="BF130" s="218"/>
    </row>
    <row r="131" spans="2:58" ht="20.25" customHeight="1">
      <c r="B131" s="101"/>
      <c r="C131" s="120"/>
      <c r="D131" s="138"/>
      <c r="E131" s="149"/>
      <c r="F131" s="154"/>
      <c r="G131" s="167"/>
      <c r="H131" s="179"/>
      <c r="I131" s="187"/>
      <c r="J131" s="187"/>
      <c r="K131" s="192"/>
      <c r="L131" s="198"/>
      <c r="M131" s="205"/>
      <c r="N131" s="205"/>
      <c r="O131" s="217"/>
      <c r="P131" s="225" t="s">
        <v>40</v>
      </c>
      <c r="Q131" s="234"/>
      <c r="R131" s="242"/>
      <c r="S131" s="256" t="str">
        <f>IF(S130="","",VLOOKUP(S130,'参考様式１ シフト記号表（勤務時間帯）'!$C$6:$K$35,9,FALSE))</f>
        <v/>
      </c>
      <c r="T131" s="268" t="str">
        <f>IF(T130="","",VLOOKUP(T130,'参考様式１ シフト記号表（勤務時間帯）'!$C$6:$K$35,9,FALSE))</f>
        <v/>
      </c>
      <c r="U131" s="268" t="str">
        <f>IF(U130="","",VLOOKUP(U130,'参考様式１ シフト記号表（勤務時間帯）'!$C$6:$K$35,9,FALSE))</f>
        <v/>
      </c>
      <c r="V131" s="268" t="str">
        <f>IF(V130="","",VLOOKUP(V130,'参考様式１ シフト記号表（勤務時間帯）'!$C$6:$K$35,9,FALSE))</f>
        <v/>
      </c>
      <c r="W131" s="268" t="str">
        <f>IF(W130="","",VLOOKUP(W130,'参考様式１ シフト記号表（勤務時間帯）'!$C$6:$K$35,9,FALSE))</f>
        <v/>
      </c>
      <c r="X131" s="268" t="str">
        <f>IF(X130="","",VLOOKUP(X130,'参考様式１ シフト記号表（勤務時間帯）'!$C$6:$K$35,9,FALSE))</f>
        <v/>
      </c>
      <c r="Y131" s="280" t="str">
        <f>IF(Y130="","",VLOOKUP(Y130,'参考様式１ シフト記号表（勤務時間帯）'!$C$6:$K$35,9,FALSE))</f>
        <v/>
      </c>
      <c r="Z131" s="256" t="str">
        <f>IF(Z130="","",VLOOKUP(Z130,'参考様式１ シフト記号表（勤務時間帯）'!$C$6:$K$35,9,FALSE))</f>
        <v/>
      </c>
      <c r="AA131" s="268" t="str">
        <f>IF(AA130="","",VLOOKUP(AA130,'参考様式１ シフト記号表（勤務時間帯）'!$C$6:$K$35,9,FALSE))</f>
        <v/>
      </c>
      <c r="AB131" s="268" t="str">
        <f>IF(AB130="","",VLOOKUP(AB130,'参考様式１ シフト記号表（勤務時間帯）'!$C$6:$K$35,9,FALSE))</f>
        <v/>
      </c>
      <c r="AC131" s="268" t="str">
        <f>IF(AC130="","",VLOOKUP(AC130,'参考様式１ シフト記号表（勤務時間帯）'!$C$6:$K$35,9,FALSE))</f>
        <v/>
      </c>
      <c r="AD131" s="268" t="str">
        <f>IF(AD130="","",VLOOKUP(AD130,'参考様式１ シフト記号表（勤務時間帯）'!$C$6:$K$35,9,FALSE))</f>
        <v/>
      </c>
      <c r="AE131" s="268" t="str">
        <f>IF(AE130="","",VLOOKUP(AE130,'参考様式１ シフト記号表（勤務時間帯）'!$C$6:$K$35,9,FALSE))</f>
        <v/>
      </c>
      <c r="AF131" s="280" t="str">
        <f>IF(AF130="","",VLOOKUP(AF130,'参考様式１ シフト記号表（勤務時間帯）'!$C$6:$K$35,9,FALSE))</f>
        <v/>
      </c>
      <c r="AG131" s="256" t="str">
        <f>IF(AG130="","",VLOOKUP(AG130,'参考様式１ シフト記号表（勤務時間帯）'!$C$6:$K$35,9,FALSE))</f>
        <v/>
      </c>
      <c r="AH131" s="268" t="str">
        <f>IF(AH130="","",VLOOKUP(AH130,'参考様式１ シフト記号表（勤務時間帯）'!$C$6:$K$35,9,FALSE))</f>
        <v/>
      </c>
      <c r="AI131" s="268" t="str">
        <f>IF(AI130="","",VLOOKUP(AI130,'参考様式１ シフト記号表（勤務時間帯）'!$C$6:$K$35,9,FALSE))</f>
        <v/>
      </c>
      <c r="AJ131" s="268" t="str">
        <f>IF(AJ130="","",VLOOKUP(AJ130,'参考様式１ シフト記号表（勤務時間帯）'!$C$6:$K$35,9,FALSE))</f>
        <v/>
      </c>
      <c r="AK131" s="268" t="str">
        <f>IF(AK130="","",VLOOKUP(AK130,'参考様式１ シフト記号表（勤務時間帯）'!$C$6:$K$35,9,FALSE))</f>
        <v/>
      </c>
      <c r="AL131" s="268" t="str">
        <f>IF(AL130="","",VLOOKUP(AL130,'参考様式１ シフト記号表（勤務時間帯）'!$C$6:$K$35,9,FALSE))</f>
        <v/>
      </c>
      <c r="AM131" s="280" t="str">
        <f>IF(AM130="","",VLOOKUP(AM130,'参考様式１ シフト記号表（勤務時間帯）'!$C$6:$K$35,9,FALSE))</f>
        <v/>
      </c>
      <c r="AN131" s="256" t="str">
        <f>IF(AN130="","",VLOOKUP(AN130,'参考様式１ シフト記号表（勤務時間帯）'!$C$6:$K$35,9,FALSE))</f>
        <v/>
      </c>
      <c r="AO131" s="268" t="str">
        <f>IF(AO130="","",VLOOKUP(AO130,'参考様式１ シフト記号表（勤務時間帯）'!$C$6:$K$35,9,FALSE))</f>
        <v/>
      </c>
      <c r="AP131" s="268" t="str">
        <f>IF(AP130="","",VLOOKUP(AP130,'参考様式１ シフト記号表（勤務時間帯）'!$C$6:$K$35,9,FALSE))</f>
        <v/>
      </c>
      <c r="AQ131" s="268" t="str">
        <f>IF(AQ130="","",VLOOKUP(AQ130,'参考様式１ シフト記号表（勤務時間帯）'!$C$6:$K$35,9,FALSE))</f>
        <v/>
      </c>
      <c r="AR131" s="268" t="str">
        <f>IF(AR130="","",VLOOKUP(AR130,'参考様式１ シフト記号表（勤務時間帯）'!$C$6:$K$35,9,FALSE))</f>
        <v/>
      </c>
      <c r="AS131" s="268" t="str">
        <f>IF(AS130="","",VLOOKUP(AS130,'参考様式１ シフト記号表（勤務時間帯）'!$C$6:$K$35,9,FALSE))</f>
        <v/>
      </c>
      <c r="AT131" s="280" t="str">
        <f>IF(AT130="","",VLOOKUP(AT130,'参考様式１ シフト記号表（勤務時間帯）'!$C$6:$K$35,9,FALSE))</f>
        <v/>
      </c>
      <c r="AU131" s="256" t="str">
        <f>IF(AU130="","",VLOOKUP(AU130,'参考様式１ シフト記号表（勤務時間帯）'!$C$6:$K$35,9,FALSE))</f>
        <v/>
      </c>
      <c r="AV131" s="268" t="str">
        <f>IF(AV130="","",VLOOKUP(AV130,'参考様式１ シフト記号表（勤務時間帯）'!$C$6:$K$35,9,FALSE))</f>
        <v/>
      </c>
      <c r="AW131" s="268" t="str">
        <f>IF(AW130="","",VLOOKUP(AW130,'参考様式１ シフト記号表（勤務時間帯）'!$C$6:$K$35,9,FALSE))</f>
        <v/>
      </c>
      <c r="AX131" s="327">
        <f>IF($BB$3="４週",SUM(S131:AT131),IF($BB$3="暦月",SUM(S131:AW131),""))</f>
        <v>0</v>
      </c>
      <c r="AY131" s="340"/>
      <c r="AZ131" s="352">
        <f>IF($BB$3="４週",AX131/4,IF($BB$3="暦月",'参考様式１（100名）'!AX131/('参考様式１（100名）'!$BB$8/7),""))</f>
        <v>0</v>
      </c>
      <c r="BA131" s="362"/>
      <c r="BB131" s="381"/>
      <c r="BC131" s="205"/>
      <c r="BD131" s="205"/>
      <c r="BE131" s="205"/>
      <c r="BF131" s="217"/>
    </row>
    <row r="132" spans="2:58" ht="20.25" customHeight="1">
      <c r="B132" s="101"/>
      <c r="C132" s="121"/>
      <c r="D132" s="139"/>
      <c r="E132" s="150"/>
      <c r="F132" s="423">
        <f>C130</f>
        <v>0</v>
      </c>
      <c r="G132" s="168"/>
      <c r="H132" s="179"/>
      <c r="I132" s="187"/>
      <c r="J132" s="187"/>
      <c r="K132" s="192"/>
      <c r="L132" s="200"/>
      <c r="M132" s="207"/>
      <c r="N132" s="207"/>
      <c r="O132" s="219"/>
      <c r="P132" s="226" t="s">
        <v>107</v>
      </c>
      <c r="Q132" s="235"/>
      <c r="R132" s="243"/>
      <c r="S132" s="257" t="str">
        <f>IF(S130="","",VLOOKUP(S130,'参考様式１ シフト記号表（勤務時間帯）'!$C$6:$S$35,17,FALSE))</f>
        <v/>
      </c>
      <c r="T132" s="269" t="str">
        <f>IF(T130="","",VLOOKUP(T130,'参考様式１ シフト記号表（勤務時間帯）'!$C$6:$S$35,17,FALSE))</f>
        <v/>
      </c>
      <c r="U132" s="269" t="str">
        <f>IF(U130="","",VLOOKUP(U130,'参考様式１ シフト記号表（勤務時間帯）'!$C$6:$S$35,17,FALSE))</f>
        <v/>
      </c>
      <c r="V132" s="269" t="str">
        <f>IF(V130="","",VLOOKUP(V130,'参考様式１ シフト記号表（勤務時間帯）'!$C$6:$S$35,17,FALSE))</f>
        <v/>
      </c>
      <c r="W132" s="269" t="str">
        <f>IF(W130="","",VLOOKUP(W130,'参考様式１ シフト記号表（勤務時間帯）'!$C$6:$S$35,17,FALSE))</f>
        <v/>
      </c>
      <c r="X132" s="269" t="str">
        <f>IF(X130="","",VLOOKUP(X130,'参考様式１ シフト記号表（勤務時間帯）'!$C$6:$S$35,17,FALSE))</f>
        <v/>
      </c>
      <c r="Y132" s="281" t="str">
        <f>IF(Y130="","",VLOOKUP(Y130,'参考様式１ シフト記号表（勤務時間帯）'!$C$6:$S$35,17,FALSE))</f>
        <v/>
      </c>
      <c r="Z132" s="257" t="str">
        <f>IF(Z130="","",VLOOKUP(Z130,'参考様式１ シフト記号表（勤務時間帯）'!$C$6:$S$35,17,FALSE))</f>
        <v/>
      </c>
      <c r="AA132" s="269" t="str">
        <f>IF(AA130="","",VLOOKUP(AA130,'参考様式１ シフト記号表（勤務時間帯）'!$C$6:$S$35,17,FALSE))</f>
        <v/>
      </c>
      <c r="AB132" s="269" t="str">
        <f>IF(AB130="","",VLOOKUP(AB130,'参考様式１ シフト記号表（勤務時間帯）'!$C$6:$S$35,17,FALSE))</f>
        <v/>
      </c>
      <c r="AC132" s="269" t="str">
        <f>IF(AC130="","",VLOOKUP(AC130,'参考様式１ シフト記号表（勤務時間帯）'!$C$6:$S$35,17,FALSE))</f>
        <v/>
      </c>
      <c r="AD132" s="269" t="str">
        <f>IF(AD130="","",VLOOKUP(AD130,'参考様式１ シフト記号表（勤務時間帯）'!$C$6:$S$35,17,FALSE))</f>
        <v/>
      </c>
      <c r="AE132" s="269" t="str">
        <f>IF(AE130="","",VLOOKUP(AE130,'参考様式１ シフト記号表（勤務時間帯）'!$C$6:$S$35,17,FALSE))</f>
        <v/>
      </c>
      <c r="AF132" s="281" t="str">
        <f>IF(AF130="","",VLOOKUP(AF130,'参考様式１ シフト記号表（勤務時間帯）'!$C$6:$S$35,17,FALSE))</f>
        <v/>
      </c>
      <c r="AG132" s="257" t="str">
        <f>IF(AG130="","",VLOOKUP(AG130,'参考様式１ シフト記号表（勤務時間帯）'!$C$6:$S$35,17,FALSE))</f>
        <v/>
      </c>
      <c r="AH132" s="269" t="str">
        <f>IF(AH130="","",VLOOKUP(AH130,'参考様式１ シフト記号表（勤務時間帯）'!$C$6:$S$35,17,FALSE))</f>
        <v/>
      </c>
      <c r="AI132" s="269" t="str">
        <f>IF(AI130="","",VLOOKUP(AI130,'参考様式１ シフト記号表（勤務時間帯）'!$C$6:$S$35,17,FALSE))</f>
        <v/>
      </c>
      <c r="AJ132" s="269" t="str">
        <f>IF(AJ130="","",VLOOKUP(AJ130,'参考様式１ シフト記号表（勤務時間帯）'!$C$6:$S$35,17,FALSE))</f>
        <v/>
      </c>
      <c r="AK132" s="269" t="str">
        <f>IF(AK130="","",VLOOKUP(AK130,'参考様式１ シフト記号表（勤務時間帯）'!$C$6:$S$35,17,FALSE))</f>
        <v/>
      </c>
      <c r="AL132" s="269" t="str">
        <f>IF(AL130="","",VLOOKUP(AL130,'参考様式１ シフト記号表（勤務時間帯）'!$C$6:$S$35,17,FALSE))</f>
        <v/>
      </c>
      <c r="AM132" s="281" t="str">
        <f>IF(AM130="","",VLOOKUP(AM130,'参考様式１ シフト記号表（勤務時間帯）'!$C$6:$S$35,17,FALSE))</f>
        <v/>
      </c>
      <c r="AN132" s="257" t="str">
        <f>IF(AN130="","",VLOOKUP(AN130,'参考様式１ シフト記号表（勤務時間帯）'!$C$6:$S$35,17,FALSE))</f>
        <v/>
      </c>
      <c r="AO132" s="269" t="str">
        <f>IF(AO130="","",VLOOKUP(AO130,'参考様式１ シフト記号表（勤務時間帯）'!$C$6:$S$35,17,FALSE))</f>
        <v/>
      </c>
      <c r="AP132" s="269" t="str">
        <f>IF(AP130="","",VLOOKUP(AP130,'参考様式１ シフト記号表（勤務時間帯）'!$C$6:$S$35,17,FALSE))</f>
        <v/>
      </c>
      <c r="AQ132" s="269" t="str">
        <f>IF(AQ130="","",VLOOKUP(AQ130,'参考様式１ シフト記号表（勤務時間帯）'!$C$6:$S$35,17,FALSE))</f>
        <v/>
      </c>
      <c r="AR132" s="269" t="str">
        <f>IF(AR130="","",VLOOKUP(AR130,'参考様式１ シフト記号表（勤務時間帯）'!$C$6:$S$35,17,FALSE))</f>
        <v/>
      </c>
      <c r="AS132" s="269" t="str">
        <f>IF(AS130="","",VLOOKUP(AS130,'参考様式１ シフト記号表（勤務時間帯）'!$C$6:$S$35,17,FALSE))</f>
        <v/>
      </c>
      <c r="AT132" s="281" t="str">
        <f>IF(AT130="","",VLOOKUP(AT130,'参考様式１ シフト記号表（勤務時間帯）'!$C$6:$S$35,17,FALSE))</f>
        <v/>
      </c>
      <c r="AU132" s="257" t="str">
        <f>IF(AU130="","",VLOOKUP(AU130,'参考様式１ シフト記号表（勤務時間帯）'!$C$6:$S$35,17,FALSE))</f>
        <v/>
      </c>
      <c r="AV132" s="269" t="str">
        <f>IF(AV130="","",VLOOKUP(AV130,'参考様式１ シフト記号表（勤務時間帯）'!$C$6:$S$35,17,FALSE))</f>
        <v/>
      </c>
      <c r="AW132" s="269" t="str">
        <f>IF(AW130="","",VLOOKUP(AW130,'参考様式１ シフト記号表（勤務時間帯）'!$C$6:$S$35,17,FALSE))</f>
        <v/>
      </c>
      <c r="AX132" s="328">
        <f>IF($BB$3="４週",SUM(S132:AT132),IF($BB$3="暦月",SUM(S132:AW132),""))</f>
        <v>0</v>
      </c>
      <c r="AY132" s="341"/>
      <c r="AZ132" s="353">
        <f>IF($BB$3="４週",AX132/4,IF($BB$3="暦月",'参考様式１（100名）'!AX132/('参考様式１（100名）'!$BB$8/7),""))</f>
        <v>0</v>
      </c>
      <c r="BA132" s="363"/>
      <c r="BB132" s="382"/>
      <c r="BC132" s="207"/>
      <c r="BD132" s="207"/>
      <c r="BE132" s="207"/>
      <c r="BF132" s="219"/>
    </row>
    <row r="133" spans="2:58" ht="20.25" customHeight="1">
      <c r="B133" s="101">
        <f>B130+1</f>
        <v>38</v>
      </c>
      <c r="C133" s="119"/>
      <c r="D133" s="137"/>
      <c r="E133" s="148"/>
      <c r="F133" s="156"/>
      <c r="G133" s="156"/>
      <c r="H133" s="180"/>
      <c r="I133" s="187"/>
      <c r="J133" s="187"/>
      <c r="K133" s="192"/>
      <c r="L133" s="199"/>
      <c r="M133" s="206"/>
      <c r="N133" s="206"/>
      <c r="O133" s="218"/>
      <c r="P133" s="227" t="s">
        <v>105</v>
      </c>
      <c r="Q133" s="236"/>
      <c r="R133" s="244"/>
      <c r="S133" s="431"/>
      <c r="T133" s="434"/>
      <c r="U133" s="434"/>
      <c r="V133" s="434"/>
      <c r="W133" s="434"/>
      <c r="X133" s="434"/>
      <c r="Y133" s="436"/>
      <c r="Z133" s="431"/>
      <c r="AA133" s="434"/>
      <c r="AB133" s="434"/>
      <c r="AC133" s="434"/>
      <c r="AD133" s="434"/>
      <c r="AE133" s="434"/>
      <c r="AF133" s="436"/>
      <c r="AG133" s="431"/>
      <c r="AH133" s="434"/>
      <c r="AI133" s="434"/>
      <c r="AJ133" s="434"/>
      <c r="AK133" s="434"/>
      <c r="AL133" s="434"/>
      <c r="AM133" s="436"/>
      <c r="AN133" s="431"/>
      <c r="AO133" s="434"/>
      <c r="AP133" s="434"/>
      <c r="AQ133" s="434"/>
      <c r="AR133" s="434"/>
      <c r="AS133" s="434"/>
      <c r="AT133" s="436"/>
      <c r="AU133" s="431"/>
      <c r="AV133" s="434"/>
      <c r="AW133" s="434"/>
      <c r="AX133" s="439"/>
      <c r="AY133" s="443"/>
      <c r="AZ133" s="446"/>
      <c r="BA133" s="449"/>
      <c r="BB133" s="380"/>
      <c r="BC133" s="206"/>
      <c r="BD133" s="206"/>
      <c r="BE133" s="206"/>
      <c r="BF133" s="218"/>
    </row>
    <row r="134" spans="2:58" ht="20.25" customHeight="1">
      <c r="B134" s="101"/>
      <c r="C134" s="120"/>
      <c r="D134" s="138"/>
      <c r="E134" s="149"/>
      <c r="F134" s="154"/>
      <c r="G134" s="167"/>
      <c r="H134" s="179"/>
      <c r="I134" s="187"/>
      <c r="J134" s="187"/>
      <c r="K134" s="192"/>
      <c r="L134" s="198"/>
      <c r="M134" s="205"/>
      <c r="N134" s="205"/>
      <c r="O134" s="217"/>
      <c r="P134" s="225" t="s">
        <v>40</v>
      </c>
      <c r="Q134" s="234"/>
      <c r="R134" s="242"/>
      <c r="S134" s="256" t="str">
        <f>IF(S133="","",VLOOKUP(S133,'参考様式１ シフト記号表（勤務時間帯）'!$C$6:$K$35,9,FALSE))</f>
        <v/>
      </c>
      <c r="T134" s="268" t="str">
        <f>IF(T133="","",VLOOKUP(T133,'参考様式１ シフト記号表（勤務時間帯）'!$C$6:$K$35,9,FALSE))</f>
        <v/>
      </c>
      <c r="U134" s="268" t="str">
        <f>IF(U133="","",VLOOKUP(U133,'参考様式１ シフト記号表（勤務時間帯）'!$C$6:$K$35,9,FALSE))</f>
        <v/>
      </c>
      <c r="V134" s="268" t="str">
        <f>IF(V133="","",VLOOKUP(V133,'参考様式１ シフト記号表（勤務時間帯）'!$C$6:$K$35,9,FALSE))</f>
        <v/>
      </c>
      <c r="W134" s="268" t="str">
        <f>IF(W133="","",VLOOKUP(W133,'参考様式１ シフト記号表（勤務時間帯）'!$C$6:$K$35,9,FALSE))</f>
        <v/>
      </c>
      <c r="X134" s="268" t="str">
        <f>IF(X133="","",VLOOKUP(X133,'参考様式１ シフト記号表（勤務時間帯）'!$C$6:$K$35,9,FALSE))</f>
        <v/>
      </c>
      <c r="Y134" s="280" t="str">
        <f>IF(Y133="","",VLOOKUP(Y133,'参考様式１ シフト記号表（勤務時間帯）'!$C$6:$K$35,9,FALSE))</f>
        <v/>
      </c>
      <c r="Z134" s="256" t="str">
        <f>IF(Z133="","",VLOOKUP(Z133,'参考様式１ シフト記号表（勤務時間帯）'!$C$6:$K$35,9,FALSE))</f>
        <v/>
      </c>
      <c r="AA134" s="268" t="str">
        <f>IF(AA133="","",VLOOKUP(AA133,'参考様式１ シフト記号表（勤務時間帯）'!$C$6:$K$35,9,FALSE))</f>
        <v/>
      </c>
      <c r="AB134" s="268" t="str">
        <f>IF(AB133="","",VLOOKUP(AB133,'参考様式１ シフト記号表（勤務時間帯）'!$C$6:$K$35,9,FALSE))</f>
        <v/>
      </c>
      <c r="AC134" s="268" t="str">
        <f>IF(AC133="","",VLOOKUP(AC133,'参考様式１ シフト記号表（勤務時間帯）'!$C$6:$K$35,9,FALSE))</f>
        <v/>
      </c>
      <c r="AD134" s="268" t="str">
        <f>IF(AD133="","",VLOOKUP(AD133,'参考様式１ シフト記号表（勤務時間帯）'!$C$6:$K$35,9,FALSE))</f>
        <v/>
      </c>
      <c r="AE134" s="268" t="str">
        <f>IF(AE133="","",VLOOKUP(AE133,'参考様式１ シフト記号表（勤務時間帯）'!$C$6:$K$35,9,FALSE))</f>
        <v/>
      </c>
      <c r="AF134" s="280" t="str">
        <f>IF(AF133="","",VLOOKUP(AF133,'参考様式１ シフト記号表（勤務時間帯）'!$C$6:$K$35,9,FALSE))</f>
        <v/>
      </c>
      <c r="AG134" s="256" t="str">
        <f>IF(AG133="","",VLOOKUP(AG133,'参考様式１ シフト記号表（勤務時間帯）'!$C$6:$K$35,9,FALSE))</f>
        <v/>
      </c>
      <c r="AH134" s="268" t="str">
        <f>IF(AH133="","",VLOOKUP(AH133,'参考様式１ シフト記号表（勤務時間帯）'!$C$6:$K$35,9,FALSE))</f>
        <v/>
      </c>
      <c r="AI134" s="268" t="str">
        <f>IF(AI133="","",VLOOKUP(AI133,'参考様式１ シフト記号表（勤務時間帯）'!$C$6:$K$35,9,FALSE))</f>
        <v/>
      </c>
      <c r="AJ134" s="268" t="str">
        <f>IF(AJ133="","",VLOOKUP(AJ133,'参考様式１ シフト記号表（勤務時間帯）'!$C$6:$K$35,9,FALSE))</f>
        <v/>
      </c>
      <c r="AK134" s="268" t="str">
        <f>IF(AK133="","",VLOOKUP(AK133,'参考様式１ シフト記号表（勤務時間帯）'!$C$6:$K$35,9,FALSE))</f>
        <v/>
      </c>
      <c r="AL134" s="268" t="str">
        <f>IF(AL133="","",VLOOKUP(AL133,'参考様式１ シフト記号表（勤務時間帯）'!$C$6:$K$35,9,FALSE))</f>
        <v/>
      </c>
      <c r="AM134" s="280" t="str">
        <f>IF(AM133="","",VLOOKUP(AM133,'参考様式１ シフト記号表（勤務時間帯）'!$C$6:$K$35,9,FALSE))</f>
        <v/>
      </c>
      <c r="AN134" s="256" t="str">
        <f>IF(AN133="","",VLOOKUP(AN133,'参考様式１ シフト記号表（勤務時間帯）'!$C$6:$K$35,9,FALSE))</f>
        <v/>
      </c>
      <c r="AO134" s="268" t="str">
        <f>IF(AO133="","",VLOOKUP(AO133,'参考様式１ シフト記号表（勤務時間帯）'!$C$6:$K$35,9,FALSE))</f>
        <v/>
      </c>
      <c r="AP134" s="268" t="str">
        <f>IF(AP133="","",VLOOKUP(AP133,'参考様式１ シフト記号表（勤務時間帯）'!$C$6:$K$35,9,FALSE))</f>
        <v/>
      </c>
      <c r="AQ134" s="268" t="str">
        <f>IF(AQ133="","",VLOOKUP(AQ133,'参考様式１ シフト記号表（勤務時間帯）'!$C$6:$K$35,9,FALSE))</f>
        <v/>
      </c>
      <c r="AR134" s="268" t="str">
        <f>IF(AR133="","",VLOOKUP(AR133,'参考様式１ シフト記号表（勤務時間帯）'!$C$6:$K$35,9,FALSE))</f>
        <v/>
      </c>
      <c r="AS134" s="268" t="str">
        <f>IF(AS133="","",VLOOKUP(AS133,'参考様式１ シフト記号表（勤務時間帯）'!$C$6:$K$35,9,FALSE))</f>
        <v/>
      </c>
      <c r="AT134" s="280" t="str">
        <f>IF(AT133="","",VLOOKUP(AT133,'参考様式１ シフト記号表（勤務時間帯）'!$C$6:$K$35,9,FALSE))</f>
        <v/>
      </c>
      <c r="AU134" s="256" t="str">
        <f>IF(AU133="","",VLOOKUP(AU133,'参考様式１ シフト記号表（勤務時間帯）'!$C$6:$K$35,9,FALSE))</f>
        <v/>
      </c>
      <c r="AV134" s="268" t="str">
        <f>IF(AV133="","",VLOOKUP(AV133,'参考様式１ シフト記号表（勤務時間帯）'!$C$6:$K$35,9,FALSE))</f>
        <v/>
      </c>
      <c r="AW134" s="268" t="str">
        <f>IF(AW133="","",VLOOKUP(AW133,'参考様式１ シフト記号表（勤務時間帯）'!$C$6:$K$35,9,FALSE))</f>
        <v/>
      </c>
      <c r="AX134" s="327">
        <f>IF($BB$3="４週",SUM(S134:AT134),IF($BB$3="暦月",SUM(S134:AW134),""))</f>
        <v>0</v>
      </c>
      <c r="AY134" s="340"/>
      <c r="AZ134" s="352">
        <f>IF($BB$3="４週",AX134/4,IF($BB$3="暦月",'参考様式１（100名）'!AX134/('参考様式１（100名）'!$BB$8/7),""))</f>
        <v>0</v>
      </c>
      <c r="BA134" s="362"/>
      <c r="BB134" s="381"/>
      <c r="BC134" s="205"/>
      <c r="BD134" s="205"/>
      <c r="BE134" s="205"/>
      <c r="BF134" s="217"/>
    </row>
    <row r="135" spans="2:58" ht="20.25" customHeight="1">
      <c r="B135" s="101"/>
      <c r="C135" s="121"/>
      <c r="D135" s="139"/>
      <c r="E135" s="150"/>
      <c r="F135" s="423">
        <f>C133</f>
        <v>0</v>
      </c>
      <c r="G135" s="168"/>
      <c r="H135" s="179"/>
      <c r="I135" s="187"/>
      <c r="J135" s="187"/>
      <c r="K135" s="192"/>
      <c r="L135" s="200"/>
      <c r="M135" s="207"/>
      <c r="N135" s="207"/>
      <c r="O135" s="219"/>
      <c r="P135" s="226" t="s">
        <v>107</v>
      </c>
      <c r="Q135" s="235"/>
      <c r="R135" s="243"/>
      <c r="S135" s="257" t="str">
        <f>IF(S133="","",VLOOKUP(S133,'参考様式１ シフト記号表（勤務時間帯）'!$C$6:$S$35,17,FALSE))</f>
        <v/>
      </c>
      <c r="T135" s="269" t="str">
        <f>IF(T133="","",VLOOKUP(T133,'参考様式１ シフト記号表（勤務時間帯）'!$C$6:$S$35,17,FALSE))</f>
        <v/>
      </c>
      <c r="U135" s="269" t="str">
        <f>IF(U133="","",VLOOKUP(U133,'参考様式１ シフト記号表（勤務時間帯）'!$C$6:$S$35,17,FALSE))</f>
        <v/>
      </c>
      <c r="V135" s="269" t="str">
        <f>IF(V133="","",VLOOKUP(V133,'参考様式１ シフト記号表（勤務時間帯）'!$C$6:$S$35,17,FALSE))</f>
        <v/>
      </c>
      <c r="W135" s="269" t="str">
        <f>IF(W133="","",VLOOKUP(W133,'参考様式１ シフト記号表（勤務時間帯）'!$C$6:$S$35,17,FALSE))</f>
        <v/>
      </c>
      <c r="X135" s="269" t="str">
        <f>IF(X133="","",VLOOKUP(X133,'参考様式１ シフト記号表（勤務時間帯）'!$C$6:$S$35,17,FALSE))</f>
        <v/>
      </c>
      <c r="Y135" s="281" t="str">
        <f>IF(Y133="","",VLOOKUP(Y133,'参考様式１ シフト記号表（勤務時間帯）'!$C$6:$S$35,17,FALSE))</f>
        <v/>
      </c>
      <c r="Z135" s="257" t="str">
        <f>IF(Z133="","",VLOOKUP(Z133,'参考様式１ シフト記号表（勤務時間帯）'!$C$6:$S$35,17,FALSE))</f>
        <v/>
      </c>
      <c r="AA135" s="269" t="str">
        <f>IF(AA133="","",VLOOKUP(AA133,'参考様式１ シフト記号表（勤務時間帯）'!$C$6:$S$35,17,FALSE))</f>
        <v/>
      </c>
      <c r="AB135" s="269" t="str">
        <f>IF(AB133="","",VLOOKUP(AB133,'参考様式１ シフト記号表（勤務時間帯）'!$C$6:$S$35,17,FALSE))</f>
        <v/>
      </c>
      <c r="AC135" s="269" t="str">
        <f>IF(AC133="","",VLOOKUP(AC133,'参考様式１ シフト記号表（勤務時間帯）'!$C$6:$S$35,17,FALSE))</f>
        <v/>
      </c>
      <c r="AD135" s="269" t="str">
        <f>IF(AD133="","",VLOOKUP(AD133,'参考様式１ シフト記号表（勤務時間帯）'!$C$6:$S$35,17,FALSE))</f>
        <v/>
      </c>
      <c r="AE135" s="269" t="str">
        <f>IF(AE133="","",VLOOKUP(AE133,'参考様式１ シフト記号表（勤務時間帯）'!$C$6:$S$35,17,FALSE))</f>
        <v/>
      </c>
      <c r="AF135" s="281" t="str">
        <f>IF(AF133="","",VLOOKUP(AF133,'参考様式１ シフト記号表（勤務時間帯）'!$C$6:$S$35,17,FALSE))</f>
        <v/>
      </c>
      <c r="AG135" s="257" t="str">
        <f>IF(AG133="","",VLOOKUP(AG133,'参考様式１ シフト記号表（勤務時間帯）'!$C$6:$S$35,17,FALSE))</f>
        <v/>
      </c>
      <c r="AH135" s="269" t="str">
        <f>IF(AH133="","",VLOOKUP(AH133,'参考様式１ シフト記号表（勤務時間帯）'!$C$6:$S$35,17,FALSE))</f>
        <v/>
      </c>
      <c r="AI135" s="269" t="str">
        <f>IF(AI133="","",VLOOKUP(AI133,'参考様式１ シフト記号表（勤務時間帯）'!$C$6:$S$35,17,FALSE))</f>
        <v/>
      </c>
      <c r="AJ135" s="269" t="str">
        <f>IF(AJ133="","",VLOOKUP(AJ133,'参考様式１ シフト記号表（勤務時間帯）'!$C$6:$S$35,17,FALSE))</f>
        <v/>
      </c>
      <c r="AK135" s="269" t="str">
        <f>IF(AK133="","",VLOOKUP(AK133,'参考様式１ シフト記号表（勤務時間帯）'!$C$6:$S$35,17,FALSE))</f>
        <v/>
      </c>
      <c r="AL135" s="269" t="str">
        <f>IF(AL133="","",VLOOKUP(AL133,'参考様式１ シフト記号表（勤務時間帯）'!$C$6:$S$35,17,FALSE))</f>
        <v/>
      </c>
      <c r="AM135" s="281" t="str">
        <f>IF(AM133="","",VLOOKUP(AM133,'参考様式１ シフト記号表（勤務時間帯）'!$C$6:$S$35,17,FALSE))</f>
        <v/>
      </c>
      <c r="AN135" s="257" t="str">
        <f>IF(AN133="","",VLOOKUP(AN133,'参考様式１ シフト記号表（勤務時間帯）'!$C$6:$S$35,17,FALSE))</f>
        <v/>
      </c>
      <c r="AO135" s="269" t="str">
        <f>IF(AO133="","",VLOOKUP(AO133,'参考様式１ シフト記号表（勤務時間帯）'!$C$6:$S$35,17,FALSE))</f>
        <v/>
      </c>
      <c r="AP135" s="269" t="str">
        <f>IF(AP133="","",VLOOKUP(AP133,'参考様式１ シフト記号表（勤務時間帯）'!$C$6:$S$35,17,FALSE))</f>
        <v/>
      </c>
      <c r="AQ135" s="269" t="str">
        <f>IF(AQ133="","",VLOOKUP(AQ133,'参考様式１ シフト記号表（勤務時間帯）'!$C$6:$S$35,17,FALSE))</f>
        <v/>
      </c>
      <c r="AR135" s="269" t="str">
        <f>IF(AR133="","",VLOOKUP(AR133,'参考様式１ シフト記号表（勤務時間帯）'!$C$6:$S$35,17,FALSE))</f>
        <v/>
      </c>
      <c r="AS135" s="269" t="str">
        <f>IF(AS133="","",VLOOKUP(AS133,'参考様式１ シフト記号表（勤務時間帯）'!$C$6:$S$35,17,FALSE))</f>
        <v/>
      </c>
      <c r="AT135" s="281" t="str">
        <f>IF(AT133="","",VLOOKUP(AT133,'参考様式１ シフト記号表（勤務時間帯）'!$C$6:$S$35,17,FALSE))</f>
        <v/>
      </c>
      <c r="AU135" s="257" t="str">
        <f>IF(AU133="","",VLOOKUP(AU133,'参考様式１ シフト記号表（勤務時間帯）'!$C$6:$S$35,17,FALSE))</f>
        <v/>
      </c>
      <c r="AV135" s="269" t="str">
        <f>IF(AV133="","",VLOOKUP(AV133,'参考様式１ シフト記号表（勤務時間帯）'!$C$6:$S$35,17,FALSE))</f>
        <v/>
      </c>
      <c r="AW135" s="269" t="str">
        <f>IF(AW133="","",VLOOKUP(AW133,'参考様式１ シフト記号表（勤務時間帯）'!$C$6:$S$35,17,FALSE))</f>
        <v/>
      </c>
      <c r="AX135" s="328">
        <f>IF($BB$3="４週",SUM(S135:AT135),IF($BB$3="暦月",SUM(S135:AW135),""))</f>
        <v>0</v>
      </c>
      <c r="AY135" s="341"/>
      <c r="AZ135" s="353">
        <f>IF($BB$3="４週",AX135/4,IF($BB$3="暦月",'参考様式１（100名）'!AX135/('参考様式１（100名）'!$BB$8/7),""))</f>
        <v>0</v>
      </c>
      <c r="BA135" s="363"/>
      <c r="BB135" s="382"/>
      <c r="BC135" s="207"/>
      <c r="BD135" s="207"/>
      <c r="BE135" s="207"/>
      <c r="BF135" s="219"/>
    </row>
    <row r="136" spans="2:58" ht="20.25" customHeight="1">
      <c r="B136" s="101">
        <f>B133+1</f>
        <v>39</v>
      </c>
      <c r="C136" s="119"/>
      <c r="D136" s="137"/>
      <c r="E136" s="148"/>
      <c r="F136" s="156"/>
      <c r="G136" s="156"/>
      <c r="H136" s="180"/>
      <c r="I136" s="187"/>
      <c r="J136" s="187"/>
      <c r="K136" s="192"/>
      <c r="L136" s="199"/>
      <c r="M136" s="206"/>
      <c r="N136" s="206"/>
      <c r="O136" s="218"/>
      <c r="P136" s="227" t="s">
        <v>105</v>
      </c>
      <c r="Q136" s="236"/>
      <c r="R136" s="244"/>
      <c r="S136" s="431"/>
      <c r="T136" s="434"/>
      <c r="U136" s="434"/>
      <c r="V136" s="434"/>
      <c r="W136" s="434"/>
      <c r="X136" s="434"/>
      <c r="Y136" s="436"/>
      <c r="Z136" s="431"/>
      <c r="AA136" s="434"/>
      <c r="AB136" s="434"/>
      <c r="AC136" s="434"/>
      <c r="AD136" s="434"/>
      <c r="AE136" s="434"/>
      <c r="AF136" s="436"/>
      <c r="AG136" s="431"/>
      <c r="AH136" s="434"/>
      <c r="AI136" s="434"/>
      <c r="AJ136" s="434"/>
      <c r="AK136" s="434"/>
      <c r="AL136" s="434"/>
      <c r="AM136" s="436"/>
      <c r="AN136" s="431"/>
      <c r="AO136" s="434"/>
      <c r="AP136" s="434"/>
      <c r="AQ136" s="434"/>
      <c r="AR136" s="434"/>
      <c r="AS136" s="434"/>
      <c r="AT136" s="436"/>
      <c r="AU136" s="431"/>
      <c r="AV136" s="434"/>
      <c r="AW136" s="434"/>
      <c r="AX136" s="439"/>
      <c r="AY136" s="443"/>
      <c r="AZ136" s="446"/>
      <c r="BA136" s="449"/>
      <c r="BB136" s="380"/>
      <c r="BC136" s="206"/>
      <c r="BD136" s="206"/>
      <c r="BE136" s="206"/>
      <c r="BF136" s="218"/>
    </row>
    <row r="137" spans="2:58" ht="20.25" customHeight="1">
      <c r="B137" s="101"/>
      <c r="C137" s="120"/>
      <c r="D137" s="138"/>
      <c r="E137" s="149"/>
      <c r="F137" s="154"/>
      <c r="G137" s="167"/>
      <c r="H137" s="179"/>
      <c r="I137" s="187"/>
      <c r="J137" s="187"/>
      <c r="K137" s="192"/>
      <c r="L137" s="198"/>
      <c r="M137" s="205"/>
      <c r="N137" s="205"/>
      <c r="O137" s="217"/>
      <c r="P137" s="225" t="s">
        <v>40</v>
      </c>
      <c r="Q137" s="234"/>
      <c r="R137" s="242"/>
      <c r="S137" s="256" t="str">
        <f>IF(S136="","",VLOOKUP(S136,'参考様式１ シフト記号表（勤務時間帯）'!$C$6:$K$35,9,FALSE))</f>
        <v/>
      </c>
      <c r="T137" s="268" t="str">
        <f>IF(T136="","",VLOOKUP(T136,'参考様式１ シフト記号表（勤務時間帯）'!$C$6:$K$35,9,FALSE))</f>
        <v/>
      </c>
      <c r="U137" s="268" t="str">
        <f>IF(U136="","",VLOOKUP(U136,'参考様式１ シフト記号表（勤務時間帯）'!$C$6:$K$35,9,FALSE))</f>
        <v/>
      </c>
      <c r="V137" s="268" t="str">
        <f>IF(V136="","",VLOOKUP(V136,'参考様式１ シフト記号表（勤務時間帯）'!$C$6:$K$35,9,FALSE))</f>
        <v/>
      </c>
      <c r="W137" s="268" t="str">
        <f>IF(W136="","",VLOOKUP(W136,'参考様式１ シフト記号表（勤務時間帯）'!$C$6:$K$35,9,FALSE))</f>
        <v/>
      </c>
      <c r="X137" s="268" t="str">
        <f>IF(X136="","",VLOOKUP(X136,'参考様式１ シフト記号表（勤務時間帯）'!$C$6:$K$35,9,FALSE))</f>
        <v/>
      </c>
      <c r="Y137" s="280" t="str">
        <f>IF(Y136="","",VLOOKUP(Y136,'参考様式１ シフト記号表（勤務時間帯）'!$C$6:$K$35,9,FALSE))</f>
        <v/>
      </c>
      <c r="Z137" s="256" t="str">
        <f>IF(Z136="","",VLOOKUP(Z136,'参考様式１ シフト記号表（勤務時間帯）'!$C$6:$K$35,9,FALSE))</f>
        <v/>
      </c>
      <c r="AA137" s="268" t="str">
        <f>IF(AA136="","",VLOOKUP(AA136,'参考様式１ シフト記号表（勤務時間帯）'!$C$6:$K$35,9,FALSE))</f>
        <v/>
      </c>
      <c r="AB137" s="268" t="str">
        <f>IF(AB136="","",VLOOKUP(AB136,'参考様式１ シフト記号表（勤務時間帯）'!$C$6:$K$35,9,FALSE))</f>
        <v/>
      </c>
      <c r="AC137" s="268" t="str">
        <f>IF(AC136="","",VLOOKUP(AC136,'参考様式１ シフト記号表（勤務時間帯）'!$C$6:$K$35,9,FALSE))</f>
        <v/>
      </c>
      <c r="AD137" s="268" t="str">
        <f>IF(AD136="","",VLOOKUP(AD136,'参考様式１ シフト記号表（勤務時間帯）'!$C$6:$K$35,9,FALSE))</f>
        <v/>
      </c>
      <c r="AE137" s="268" t="str">
        <f>IF(AE136="","",VLOOKUP(AE136,'参考様式１ シフト記号表（勤務時間帯）'!$C$6:$K$35,9,FALSE))</f>
        <v/>
      </c>
      <c r="AF137" s="280" t="str">
        <f>IF(AF136="","",VLOOKUP(AF136,'参考様式１ シフト記号表（勤務時間帯）'!$C$6:$K$35,9,FALSE))</f>
        <v/>
      </c>
      <c r="AG137" s="256" t="str">
        <f>IF(AG136="","",VLOOKUP(AG136,'参考様式１ シフト記号表（勤務時間帯）'!$C$6:$K$35,9,FALSE))</f>
        <v/>
      </c>
      <c r="AH137" s="268" t="str">
        <f>IF(AH136="","",VLOOKUP(AH136,'参考様式１ シフト記号表（勤務時間帯）'!$C$6:$K$35,9,FALSE))</f>
        <v/>
      </c>
      <c r="AI137" s="268" t="str">
        <f>IF(AI136="","",VLOOKUP(AI136,'参考様式１ シフト記号表（勤務時間帯）'!$C$6:$K$35,9,FALSE))</f>
        <v/>
      </c>
      <c r="AJ137" s="268" t="str">
        <f>IF(AJ136="","",VLOOKUP(AJ136,'参考様式１ シフト記号表（勤務時間帯）'!$C$6:$K$35,9,FALSE))</f>
        <v/>
      </c>
      <c r="AK137" s="268" t="str">
        <f>IF(AK136="","",VLOOKUP(AK136,'参考様式１ シフト記号表（勤務時間帯）'!$C$6:$K$35,9,FALSE))</f>
        <v/>
      </c>
      <c r="AL137" s="268" t="str">
        <f>IF(AL136="","",VLOOKUP(AL136,'参考様式１ シフト記号表（勤務時間帯）'!$C$6:$K$35,9,FALSE))</f>
        <v/>
      </c>
      <c r="AM137" s="280" t="str">
        <f>IF(AM136="","",VLOOKUP(AM136,'参考様式１ シフト記号表（勤務時間帯）'!$C$6:$K$35,9,FALSE))</f>
        <v/>
      </c>
      <c r="AN137" s="256" t="str">
        <f>IF(AN136="","",VLOOKUP(AN136,'参考様式１ シフト記号表（勤務時間帯）'!$C$6:$K$35,9,FALSE))</f>
        <v/>
      </c>
      <c r="AO137" s="268" t="str">
        <f>IF(AO136="","",VLOOKUP(AO136,'参考様式１ シフト記号表（勤務時間帯）'!$C$6:$K$35,9,FALSE))</f>
        <v/>
      </c>
      <c r="AP137" s="268" t="str">
        <f>IF(AP136="","",VLOOKUP(AP136,'参考様式１ シフト記号表（勤務時間帯）'!$C$6:$K$35,9,FALSE))</f>
        <v/>
      </c>
      <c r="AQ137" s="268" t="str">
        <f>IF(AQ136="","",VLOOKUP(AQ136,'参考様式１ シフト記号表（勤務時間帯）'!$C$6:$K$35,9,FALSE))</f>
        <v/>
      </c>
      <c r="AR137" s="268" t="str">
        <f>IF(AR136="","",VLOOKUP(AR136,'参考様式１ シフト記号表（勤務時間帯）'!$C$6:$K$35,9,FALSE))</f>
        <v/>
      </c>
      <c r="AS137" s="268" t="str">
        <f>IF(AS136="","",VLOOKUP(AS136,'参考様式１ シフト記号表（勤務時間帯）'!$C$6:$K$35,9,FALSE))</f>
        <v/>
      </c>
      <c r="AT137" s="280" t="str">
        <f>IF(AT136="","",VLOOKUP(AT136,'参考様式１ シフト記号表（勤務時間帯）'!$C$6:$K$35,9,FALSE))</f>
        <v/>
      </c>
      <c r="AU137" s="256" t="str">
        <f>IF(AU136="","",VLOOKUP(AU136,'参考様式１ シフト記号表（勤務時間帯）'!$C$6:$K$35,9,FALSE))</f>
        <v/>
      </c>
      <c r="AV137" s="268" t="str">
        <f>IF(AV136="","",VLOOKUP(AV136,'参考様式１ シフト記号表（勤務時間帯）'!$C$6:$K$35,9,FALSE))</f>
        <v/>
      </c>
      <c r="AW137" s="268" t="str">
        <f>IF(AW136="","",VLOOKUP(AW136,'参考様式１ シフト記号表（勤務時間帯）'!$C$6:$K$35,9,FALSE))</f>
        <v/>
      </c>
      <c r="AX137" s="327">
        <f>IF($BB$3="４週",SUM(S137:AT137),IF($BB$3="暦月",SUM(S137:AW137),""))</f>
        <v>0</v>
      </c>
      <c r="AY137" s="340"/>
      <c r="AZ137" s="352">
        <f>IF($BB$3="４週",AX137/4,IF($BB$3="暦月",'参考様式１（100名）'!AX137/('参考様式１（100名）'!$BB$8/7),""))</f>
        <v>0</v>
      </c>
      <c r="BA137" s="362"/>
      <c r="BB137" s="381"/>
      <c r="BC137" s="205"/>
      <c r="BD137" s="205"/>
      <c r="BE137" s="205"/>
      <c r="BF137" s="217"/>
    </row>
    <row r="138" spans="2:58" ht="20.25" customHeight="1">
      <c r="B138" s="101"/>
      <c r="C138" s="121"/>
      <c r="D138" s="139"/>
      <c r="E138" s="150"/>
      <c r="F138" s="423">
        <f>C136</f>
        <v>0</v>
      </c>
      <c r="G138" s="168"/>
      <c r="H138" s="179"/>
      <c r="I138" s="187"/>
      <c r="J138" s="187"/>
      <c r="K138" s="192"/>
      <c r="L138" s="200"/>
      <c r="M138" s="207"/>
      <c r="N138" s="207"/>
      <c r="O138" s="219"/>
      <c r="P138" s="226" t="s">
        <v>107</v>
      </c>
      <c r="Q138" s="235"/>
      <c r="R138" s="243"/>
      <c r="S138" s="257" t="str">
        <f>IF(S136="","",VLOOKUP(S136,'参考様式１ シフト記号表（勤務時間帯）'!$C$6:$S$35,17,FALSE))</f>
        <v/>
      </c>
      <c r="T138" s="269" t="str">
        <f>IF(T136="","",VLOOKUP(T136,'参考様式１ シフト記号表（勤務時間帯）'!$C$6:$S$35,17,FALSE))</f>
        <v/>
      </c>
      <c r="U138" s="269" t="str">
        <f>IF(U136="","",VLOOKUP(U136,'参考様式１ シフト記号表（勤務時間帯）'!$C$6:$S$35,17,FALSE))</f>
        <v/>
      </c>
      <c r="V138" s="269" t="str">
        <f>IF(V136="","",VLOOKUP(V136,'参考様式１ シフト記号表（勤務時間帯）'!$C$6:$S$35,17,FALSE))</f>
        <v/>
      </c>
      <c r="W138" s="269" t="str">
        <f>IF(W136="","",VLOOKUP(W136,'参考様式１ シフト記号表（勤務時間帯）'!$C$6:$S$35,17,FALSE))</f>
        <v/>
      </c>
      <c r="X138" s="269" t="str">
        <f>IF(X136="","",VLOOKUP(X136,'参考様式１ シフト記号表（勤務時間帯）'!$C$6:$S$35,17,FALSE))</f>
        <v/>
      </c>
      <c r="Y138" s="281" t="str">
        <f>IF(Y136="","",VLOOKUP(Y136,'参考様式１ シフト記号表（勤務時間帯）'!$C$6:$S$35,17,FALSE))</f>
        <v/>
      </c>
      <c r="Z138" s="257" t="str">
        <f>IF(Z136="","",VLOOKUP(Z136,'参考様式１ シフト記号表（勤務時間帯）'!$C$6:$S$35,17,FALSE))</f>
        <v/>
      </c>
      <c r="AA138" s="269" t="str">
        <f>IF(AA136="","",VLOOKUP(AA136,'参考様式１ シフト記号表（勤務時間帯）'!$C$6:$S$35,17,FALSE))</f>
        <v/>
      </c>
      <c r="AB138" s="269" t="str">
        <f>IF(AB136="","",VLOOKUP(AB136,'参考様式１ シフト記号表（勤務時間帯）'!$C$6:$S$35,17,FALSE))</f>
        <v/>
      </c>
      <c r="AC138" s="269" t="str">
        <f>IF(AC136="","",VLOOKUP(AC136,'参考様式１ シフト記号表（勤務時間帯）'!$C$6:$S$35,17,FALSE))</f>
        <v/>
      </c>
      <c r="AD138" s="269" t="str">
        <f>IF(AD136="","",VLOOKUP(AD136,'参考様式１ シフト記号表（勤務時間帯）'!$C$6:$S$35,17,FALSE))</f>
        <v/>
      </c>
      <c r="AE138" s="269" t="str">
        <f>IF(AE136="","",VLOOKUP(AE136,'参考様式１ シフト記号表（勤務時間帯）'!$C$6:$S$35,17,FALSE))</f>
        <v/>
      </c>
      <c r="AF138" s="281" t="str">
        <f>IF(AF136="","",VLOOKUP(AF136,'参考様式１ シフト記号表（勤務時間帯）'!$C$6:$S$35,17,FALSE))</f>
        <v/>
      </c>
      <c r="AG138" s="257" t="str">
        <f>IF(AG136="","",VLOOKUP(AG136,'参考様式１ シフト記号表（勤務時間帯）'!$C$6:$S$35,17,FALSE))</f>
        <v/>
      </c>
      <c r="AH138" s="269" t="str">
        <f>IF(AH136="","",VLOOKUP(AH136,'参考様式１ シフト記号表（勤務時間帯）'!$C$6:$S$35,17,FALSE))</f>
        <v/>
      </c>
      <c r="AI138" s="269" t="str">
        <f>IF(AI136="","",VLOOKUP(AI136,'参考様式１ シフト記号表（勤務時間帯）'!$C$6:$S$35,17,FALSE))</f>
        <v/>
      </c>
      <c r="AJ138" s="269" t="str">
        <f>IF(AJ136="","",VLOOKUP(AJ136,'参考様式１ シフト記号表（勤務時間帯）'!$C$6:$S$35,17,FALSE))</f>
        <v/>
      </c>
      <c r="AK138" s="269" t="str">
        <f>IF(AK136="","",VLOOKUP(AK136,'参考様式１ シフト記号表（勤務時間帯）'!$C$6:$S$35,17,FALSE))</f>
        <v/>
      </c>
      <c r="AL138" s="269" t="str">
        <f>IF(AL136="","",VLOOKUP(AL136,'参考様式１ シフト記号表（勤務時間帯）'!$C$6:$S$35,17,FALSE))</f>
        <v/>
      </c>
      <c r="AM138" s="281" t="str">
        <f>IF(AM136="","",VLOOKUP(AM136,'参考様式１ シフト記号表（勤務時間帯）'!$C$6:$S$35,17,FALSE))</f>
        <v/>
      </c>
      <c r="AN138" s="257" t="str">
        <f>IF(AN136="","",VLOOKUP(AN136,'参考様式１ シフト記号表（勤務時間帯）'!$C$6:$S$35,17,FALSE))</f>
        <v/>
      </c>
      <c r="AO138" s="269" t="str">
        <f>IF(AO136="","",VLOOKUP(AO136,'参考様式１ シフト記号表（勤務時間帯）'!$C$6:$S$35,17,FALSE))</f>
        <v/>
      </c>
      <c r="AP138" s="269" t="str">
        <f>IF(AP136="","",VLOOKUP(AP136,'参考様式１ シフト記号表（勤務時間帯）'!$C$6:$S$35,17,FALSE))</f>
        <v/>
      </c>
      <c r="AQ138" s="269" t="str">
        <f>IF(AQ136="","",VLOOKUP(AQ136,'参考様式１ シフト記号表（勤務時間帯）'!$C$6:$S$35,17,FALSE))</f>
        <v/>
      </c>
      <c r="AR138" s="269" t="str">
        <f>IF(AR136="","",VLOOKUP(AR136,'参考様式１ シフト記号表（勤務時間帯）'!$C$6:$S$35,17,FALSE))</f>
        <v/>
      </c>
      <c r="AS138" s="269" t="str">
        <f>IF(AS136="","",VLOOKUP(AS136,'参考様式１ シフト記号表（勤務時間帯）'!$C$6:$S$35,17,FALSE))</f>
        <v/>
      </c>
      <c r="AT138" s="281" t="str">
        <f>IF(AT136="","",VLOOKUP(AT136,'参考様式１ シフト記号表（勤務時間帯）'!$C$6:$S$35,17,FALSE))</f>
        <v/>
      </c>
      <c r="AU138" s="257" t="str">
        <f>IF(AU136="","",VLOOKUP(AU136,'参考様式１ シフト記号表（勤務時間帯）'!$C$6:$S$35,17,FALSE))</f>
        <v/>
      </c>
      <c r="AV138" s="269" t="str">
        <f>IF(AV136="","",VLOOKUP(AV136,'参考様式１ シフト記号表（勤務時間帯）'!$C$6:$S$35,17,FALSE))</f>
        <v/>
      </c>
      <c r="AW138" s="269" t="str">
        <f>IF(AW136="","",VLOOKUP(AW136,'参考様式１ シフト記号表（勤務時間帯）'!$C$6:$S$35,17,FALSE))</f>
        <v/>
      </c>
      <c r="AX138" s="328">
        <f>IF($BB$3="４週",SUM(S138:AT138),IF($BB$3="暦月",SUM(S138:AW138),""))</f>
        <v>0</v>
      </c>
      <c r="AY138" s="341"/>
      <c r="AZ138" s="353">
        <f>IF($BB$3="４週",AX138/4,IF($BB$3="暦月",'参考様式１（100名）'!AX138/('参考様式１（100名）'!$BB$8/7),""))</f>
        <v>0</v>
      </c>
      <c r="BA138" s="363"/>
      <c r="BB138" s="382"/>
      <c r="BC138" s="207"/>
      <c r="BD138" s="207"/>
      <c r="BE138" s="207"/>
      <c r="BF138" s="219"/>
    </row>
    <row r="139" spans="2:58" ht="20.25" customHeight="1">
      <c r="B139" s="101">
        <f>B136+1</f>
        <v>40</v>
      </c>
      <c r="C139" s="119"/>
      <c r="D139" s="137"/>
      <c r="E139" s="148"/>
      <c r="F139" s="156"/>
      <c r="G139" s="156"/>
      <c r="H139" s="180"/>
      <c r="I139" s="187"/>
      <c r="J139" s="187"/>
      <c r="K139" s="192"/>
      <c r="L139" s="199"/>
      <c r="M139" s="206"/>
      <c r="N139" s="206"/>
      <c r="O139" s="218"/>
      <c r="P139" s="227" t="s">
        <v>105</v>
      </c>
      <c r="Q139" s="236"/>
      <c r="R139" s="244"/>
      <c r="S139" s="431"/>
      <c r="T139" s="434"/>
      <c r="U139" s="434"/>
      <c r="V139" s="434"/>
      <c r="W139" s="434"/>
      <c r="X139" s="434"/>
      <c r="Y139" s="436"/>
      <c r="Z139" s="431"/>
      <c r="AA139" s="434"/>
      <c r="AB139" s="434"/>
      <c r="AC139" s="434"/>
      <c r="AD139" s="434"/>
      <c r="AE139" s="434"/>
      <c r="AF139" s="436"/>
      <c r="AG139" s="431"/>
      <c r="AH139" s="434"/>
      <c r="AI139" s="434"/>
      <c r="AJ139" s="434"/>
      <c r="AK139" s="434"/>
      <c r="AL139" s="434"/>
      <c r="AM139" s="436"/>
      <c r="AN139" s="431"/>
      <c r="AO139" s="434"/>
      <c r="AP139" s="434"/>
      <c r="AQ139" s="434"/>
      <c r="AR139" s="434"/>
      <c r="AS139" s="434"/>
      <c r="AT139" s="436"/>
      <c r="AU139" s="431"/>
      <c r="AV139" s="434"/>
      <c r="AW139" s="434"/>
      <c r="AX139" s="439"/>
      <c r="AY139" s="443"/>
      <c r="AZ139" s="446"/>
      <c r="BA139" s="449"/>
      <c r="BB139" s="380"/>
      <c r="BC139" s="206"/>
      <c r="BD139" s="206"/>
      <c r="BE139" s="206"/>
      <c r="BF139" s="218"/>
    </row>
    <row r="140" spans="2:58" ht="20.25" customHeight="1">
      <c r="B140" s="101"/>
      <c r="C140" s="120"/>
      <c r="D140" s="138"/>
      <c r="E140" s="149"/>
      <c r="F140" s="154"/>
      <c r="G140" s="167"/>
      <c r="H140" s="179"/>
      <c r="I140" s="187"/>
      <c r="J140" s="187"/>
      <c r="K140" s="192"/>
      <c r="L140" s="198"/>
      <c r="M140" s="205"/>
      <c r="N140" s="205"/>
      <c r="O140" s="217"/>
      <c r="P140" s="225" t="s">
        <v>40</v>
      </c>
      <c r="Q140" s="234"/>
      <c r="R140" s="242"/>
      <c r="S140" s="256" t="str">
        <f>IF(S139="","",VLOOKUP(S139,'参考様式１ シフト記号表（勤務時間帯）'!$C$6:$K$35,9,FALSE))</f>
        <v/>
      </c>
      <c r="T140" s="268" t="str">
        <f>IF(T139="","",VLOOKUP(T139,'参考様式１ シフト記号表（勤務時間帯）'!$C$6:$K$35,9,FALSE))</f>
        <v/>
      </c>
      <c r="U140" s="268" t="str">
        <f>IF(U139="","",VLOOKUP(U139,'参考様式１ シフト記号表（勤務時間帯）'!$C$6:$K$35,9,FALSE))</f>
        <v/>
      </c>
      <c r="V140" s="268" t="str">
        <f>IF(V139="","",VLOOKUP(V139,'参考様式１ シフト記号表（勤務時間帯）'!$C$6:$K$35,9,FALSE))</f>
        <v/>
      </c>
      <c r="W140" s="268" t="str">
        <f>IF(W139="","",VLOOKUP(W139,'参考様式１ シフト記号表（勤務時間帯）'!$C$6:$K$35,9,FALSE))</f>
        <v/>
      </c>
      <c r="X140" s="268" t="str">
        <f>IF(X139="","",VLOOKUP(X139,'参考様式１ シフト記号表（勤務時間帯）'!$C$6:$K$35,9,FALSE))</f>
        <v/>
      </c>
      <c r="Y140" s="280" t="str">
        <f>IF(Y139="","",VLOOKUP(Y139,'参考様式１ シフト記号表（勤務時間帯）'!$C$6:$K$35,9,FALSE))</f>
        <v/>
      </c>
      <c r="Z140" s="256" t="str">
        <f>IF(Z139="","",VLOOKUP(Z139,'参考様式１ シフト記号表（勤務時間帯）'!$C$6:$K$35,9,FALSE))</f>
        <v/>
      </c>
      <c r="AA140" s="268" t="str">
        <f>IF(AA139="","",VLOOKUP(AA139,'参考様式１ シフト記号表（勤務時間帯）'!$C$6:$K$35,9,FALSE))</f>
        <v/>
      </c>
      <c r="AB140" s="268" t="str">
        <f>IF(AB139="","",VLOOKUP(AB139,'参考様式１ シフト記号表（勤務時間帯）'!$C$6:$K$35,9,FALSE))</f>
        <v/>
      </c>
      <c r="AC140" s="268" t="str">
        <f>IF(AC139="","",VLOOKUP(AC139,'参考様式１ シフト記号表（勤務時間帯）'!$C$6:$K$35,9,FALSE))</f>
        <v/>
      </c>
      <c r="AD140" s="268" t="str">
        <f>IF(AD139="","",VLOOKUP(AD139,'参考様式１ シフト記号表（勤務時間帯）'!$C$6:$K$35,9,FALSE))</f>
        <v/>
      </c>
      <c r="AE140" s="268" t="str">
        <f>IF(AE139="","",VLOOKUP(AE139,'参考様式１ シフト記号表（勤務時間帯）'!$C$6:$K$35,9,FALSE))</f>
        <v/>
      </c>
      <c r="AF140" s="280" t="str">
        <f>IF(AF139="","",VLOOKUP(AF139,'参考様式１ シフト記号表（勤務時間帯）'!$C$6:$K$35,9,FALSE))</f>
        <v/>
      </c>
      <c r="AG140" s="256" t="str">
        <f>IF(AG139="","",VLOOKUP(AG139,'参考様式１ シフト記号表（勤務時間帯）'!$C$6:$K$35,9,FALSE))</f>
        <v/>
      </c>
      <c r="AH140" s="268" t="str">
        <f>IF(AH139="","",VLOOKUP(AH139,'参考様式１ シフト記号表（勤務時間帯）'!$C$6:$K$35,9,FALSE))</f>
        <v/>
      </c>
      <c r="AI140" s="268" t="str">
        <f>IF(AI139="","",VLOOKUP(AI139,'参考様式１ シフト記号表（勤務時間帯）'!$C$6:$K$35,9,FALSE))</f>
        <v/>
      </c>
      <c r="AJ140" s="268" t="str">
        <f>IF(AJ139="","",VLOOKUP(AJ139,'参考様式１ シフト記号表（勤務時間帯）'!$C$6:$K$35,9,FALSE))</f>
        <v/>
      </c>
      <c r="AK140" s="268" t="str">
        <f>IF(AK139="","",VLOOKUP(AK139,'参考様式１ シフト記号表（勤務時間帯）'!$C$6:$K$35,9,FALSE))</f>
        <v/>
      </c>
      <c r="AL140" s="268" t="str">
        <f>IF(AL139="","",VLOOKUP(AL139,'参考様式１ シフト記号表（勤務時間帯）'!$C$6:$K$35,9,FALSE))</f>
        <v/>
      </c>
      <c r="AM140" s="280" t="str">
        <f>IF(AM139="","",VLOOKUP(AM139,'参考様式１ シフト記号表（勤務時間帯）'!$C$6:$K$35,9,FALSE))</f>
        <v/>
      </c>
      <c r="AN140" s="256" t="str">
        <f>IF(AN139="","",VLOOKUP(AN139,'参考様式１ シフト記号表（勤務時間帯）'!$C$6:$K$35,9,FALSE))</f>
        <v/>
      </c>
      <c r="AO140" s="268" t="str">
        <f>IF(AO139="","",VLOOKUP(AO139,'参考様式１ シフト記号表（勤務時間帯）'!$C$6:$K$35,9,FALSE))</f>
        <v/>
      </c>
      <c r="AP140" s="268" t="str">
        <f>IF(AP139="","",VLOOKUP(AP139,'参考様式１ シフト記号表（勤務時間帯）'!$C$6:$K$35,9,FALSE))</f>
        <v/>
      </c>
      <c r="AQ140" s="268" t="str">
        <f>IF(AQ139="","",VLOOKUP(AQ139,'参考様式１ シフト記号表（勤務時間帯）'!$C$6:$K$35,9,FALSE))</f>
        <v/>
      </c>
      <c r="AR140" s="268" t="str">
        <f>IF(AR139="","",VLOOKUP(AR139,'参考様式１ シフト記号表（勤務時間帯）'!$C$6:$K$35,9,FALSE))</f>
        <v/>
      </c>
      <c r="AS140" s="268" t="str">
        <f>IF(AS139="","",VLOOKUP(AS139,'参考様式１ シフト記号表（勤務時間帯）'!$C$6:$K$35,9,FALSE))</f>
        <v/>
      </c>
      <c r="AT140" s="280" t="str">
        <f>IF(AT139="","",VLOOKUP(AT139,'参考様式１ シフト記号表（勤務時間帯）'!$C$6:$K$35,9,FALSE))</f>
        <v/>
      </c>
      <c r="AU140" s="256" t="str">
        <f>IF(AU139="","",VLOOKUP(AU139,'参考様式１ シフト記号表（勤務時間帯）'!$C$6:$K$35,9,FALSE))</f>
        <v/>
      </c>
      <c r="AV140" s="268" t="str">
        <f>IF(AV139="","",VLOOKUP(AV139,'参考様式１ シフト記号表（勤務時間帯）'!$C$6:$K$35,9,FALSE))</f>
        <v/>
      </c>
      <c r="AW140" s="268" t="str">
        <f>IF(AW139="","",VLOOKUP(AW139,'参考様式１ シフト記号表（勤務時間帯）'!$C$6:$K$35,9,FALSE))</f>
        <v/>
      </c>
      <c r="AX140" s="327">
        <f>IF($BB$3="４週",SUM(S140:AT140),IF($BB$3="暦月",SUM(S140:AW140),""))</f>
        <v>0</v>
      </c>
      <c r="AY140" s="340"/>
      <c r="AZ140" s="352">
        <f>IF($BB$3="４週",AX140/4,IF($BB$3="暦月",'参考様式１（100名）'!AX140/('参考様式１（100名）'!$BB$8/7),""))</f>
        <v>0</v>
      </c>
      <c r="BA140" s="362"/>
      <c r="BB140" s="381"/>
      <c r="BC140" s="205"/>
      <c r="BD140" s="205"/>
      <c r="BE140" s="205"/>
      <c r="BF140" s="217"/>
    </row>
    <row r="141" spans="2:58" ht="20.25" customHeight="1">
      <c r="B141" s="101"/>
      <c r="C141" s="121"/>
      <c r="D141" s="139"/>
      <c r="E141" s="150"/>
      <c r="F141" s="423">
        <f>C139</f>
        <v>0</v>
      </c>
      <c r="G141" s="168"/>
      <c r="H141" s="179"/>
      <c r="I141" s="187"/>
      <c r="J141" s="187"/>
      <c r="K141" s="192"/>
      <c r="L141" s="200"/>
      <c r="M141" s="207"/>
      <c r="N141" s="207"/>
      <c r="O141" s="219"/>
      <c r="P141" s="226" t="s">
        <v>107</v>
      </c>
      <c r="Q141" s="235"/>
      <c r="R141" s="243"/>
      <c r="S141" s="257" t="str">
        <f>IF(S139="","",VLOOKUP(S139,'参考様式１ シフト記号表（勤務時間帯）'!$C$6:$S$35,17,FALSE))</f>
        <v/>
      </c>
      <c r="T141" s="269" t="str">
        <f>IF(T139="","",VLOOKUP(T139,'参考様式１ シフト記号表（勤務時間帯）'!$C$6:$S$35,17,FALSE))</f>
        <v/>
      </c>
      <c r="U141" s="269" t="str">
        <f>IF(U139="","",VLOOKUP(U139,'参考様式１ シフト記号表（勤務時間帯）'!$C$6:$S$35,17,FALSE))</f>
        <v/>
      </c>
      <c r="V141" s="269" t="str">
        <f>IF(V139="","",VLOOKUP(V139,'参考様式１ シフト記号表（勤務時間帯）'!$C$6:$S$35,17,FALSE))</f>
        <v/>
      </c>
      <c r="W141" s="269" t="str">
        <f>IF(W139="","",VLOOKUP(W139,'参考様式１ シフト記号表（勤務時間帯）'!$C$6:$S$35,17,FALSE))</f>
        <v/>
      </c>
      <c r="X141" s="269" t="str">
        <f>IF(X139="","",VLOOKUP(X139,'参考様式１ シフト記号表（勤務時間帯）'!$C$6:$S$35,17,FALSE))</f>
        <v/>
      </c>
      <c r="Y141" s="281" t="str">
        <f>IF(Y139="","",VLOOKUP(Y139,'参考様式１ シフト記号表（勤務時間帯）'!$C$6:$S$35,17,FALSE))</f>
        <v/>
      </c>
      <c r="Z141" s="257" t="str">
        <f>IF(Z139="","",VLOOKUP(Z139,'参考様式１ シフト記号表（勤務時間帯）'!$C$6:$S$35,17,FALSE))</f>
        <v/>
      </c>
      <c r="AA141" s="269" t="str">
        <f>IF(AA139="","",VLOOKUP(AA139,'参考様式１ シフト記号表（勤務時間帯）'!$C$6:$S$35,17,FALSE))</f>
        <v/>
      </c>
      <c r="AB141" s="269" t="str">
        <f>IF(AB139="","",VLOOKUP(AB139,'参考様式１ シフト記号表（勤務時間帯）'!$C$6:$S$35,17,FALSE))</f>
        <v/>
      </c>
      <c r="AC141" s="269" t="str">
        <f>IF(AC139="","",VLOOKUP(AC139,'参考様式１ シフト記号表（勤務時間帯）'!$C$6:$S$35,17,FALSE))</f>
        <v/>
      </c>
      <c r="AD141" s="269" t="str">
        <f>IF(AD139="","",VLOOKUP(AD139,'参考様式１ シフト記号表（勤務時間帯）'!$C$6:$S$35,17,FALSE))</f>
        <v/>
      </c>
      <c r="AE141" s="269" t="str">
        <f>IF(AE139="","",VLOOKUP(AE139,'参考様式１ シフト記号表（勤務時間帯）'!$C$6:$S$35,17,FALSE))</f>
        <v/>
      </c>
      <c r="AF141" s="281" t="str">
        <f>IF(AF139="","",VLOOKUP(AF139,'参考様式１ シフト記号表（勤務時間帯）'!$C$6:$S$35,17,FALSE))</f>
        <v/>
      </c>
      <c r="AG141" s="257" t="str">
        <f>IF(AG139="","",VLOOKUP(AG139,'参考様式１ シフト記号表（勤務時間帯）'!$C$6:$S$35,17,FALSE))</f>
        <v/>
      </c>
      <c r="AH141" s="269" t="str">
        <f>IF(AH139="","",VLOOKUP(AH139,'参考様式１ シフト記号表（勤務時間帯）'!$C$6:$S$35,17,FALSE))</f>
        <v/>
      </c>
      <c r="AI141" s="269" t="str">
        <f>IF(AI139="","",VLOOKUP(AI139,'参考様式１ シフト記号表（勤務時間帯）'!$C$6:$S$35,17,FALSE))</f>
        <v/>
      </c>
      <c r="AJ141" s="269" t="str">
        <f>IF(AJ139="","",VLOOKUP(AJ139,'参考様式１ シフト記号表（勤務時間帯）'!$C$6:$S$35,17,FALSE))</f>
        <v/>
      </c>
      <c r="AK141" s="269" t="str">
        <f>IF(AK139="","",VLOOKUP(AK139,'参考様式１ シフト記号表（勤務時間帯）'!$C$6:$S$35,17,FALSE))</f>
        <v/>
      </c>
      <c r="AL141" s="269" t="str">
        <f>IF(AL139="","",VLOOKUP(AL139,'参考様式１ シフト記号表（勤務時間帯）'!$C$6:$S$35,17,FALSE))</f>
        <v/>
      </c>
      <c r="AM141" s="281" t="str">
        <f>IF(AM139="","",VLOOKUP(AM139,'参考様式１ シフト記号表（勤務時間帯）'!$C$6:$S$35,17,FALSE))</f>
        <v/>
      </c>
      <c r="AN141" s="257" t="str">
        <f>IF(AN139="","",VLOOKUP(AN139,'参考様式１ シフト記号表（勤務時間帯）'!$C$6:$S$35,17,FALSE))</f>
        <v/>
      </c>
      <c r="AO141" s="269" t="str">
        <f>IF(AO139="","",VLOOKUP(AO139,'参考様式１ シフト記号表（勤務時間帯）'!$C$6:$S$35,17,FALSE))</f>
        <v/>
      </c>
      <c r="AP141" s="269" t="str">
        <f>IF(AP139="","",VLOOKUP(AP139,'参考様式１ シフト記号表（勤務時間帯）'!$C$6:$S$35,17,FALSE))</f>
        <v/>
      </c>
      <c r="AQ141" s="269" t="str">
        <f>IF(AQ139="","",VLOOKUP(AQ139,'参考様式１ シフト記号表（勤務時間帯）'!$C$6:$S$35,17,FALSE))</f>
        <v/>
      </c>
      <c r="AR141" s="269" t="str">
        <f>IF(AR139="","",VLOOKUP(AR139,'参考様式１ シフト記号表（勤務時間帯）'!$C$6:$S$35,17,FALSE))</f>
        <v/>
      </c>
      <c r="AS141" s="269" t="str">
        <f>IF(AS139="","",VLOOKUP(AS139,'参考様式１ シフト記号表（勤務時間帯）'!$C$6:$S$35,17,FALSE))</f>
        <v/>
      </c>
      <c r="AT141" s="281" t="str">
        <f>IF(AT139="","",VLOOKUP(AT139,'参考様式１ シフト記号表（勤務時間帯）'!$C$6:$S$35,17,FALSE))</f>
        <v/>
      </c>
      <c r="AU141" s="257" t="str">
        <f>IF(AU139="","",VLOOKUP(AU139,'参考様式１ シフト記号表（勤務時間帯）'!$C$6:$S$35,17,FALSE))</f>
        <v/>
      </c>
      <c r="AV141" s="269" t="str">
        <f>IF(AV139="","",VLOOKUP(AV139,'参考様式１ シフト記号表（勤務時間帯）'!$C$6:$S$35,17,FALSE))</f>
        <v/>
      </c>
      <c r="AW141" s="269" t="str">
        <f>IF(AW139="","",VLOOKUP(AW139,'参考様式１ シフト記号表（勤務時間帯）'!$C$6:$S$35,17,FALSE))</f>
        <v/>
      </c>
      <c r="AX141" s="328">
        <f>IF($BB$3="４週",SUM(S141:AT141),IF($BB$3="暦月",SUM(S141:AW141),""))</f>
        <v>0</v>
      </c>
      <c r="AY141" s="341"/>
      <c r="AZ141" s="353">
        <f>IF($BB$3="４週",AX141/4,IF($BB$3="暦月",'参考様式１（100名）'!AX141/('参考様式１（100名）'!$BB$8/7),""))</f>
        <v>0</v>
      </c>
      <c r="BA141" s="363"/>
      <c r="BB141" s="382"/>
      <c r="BC141" s="207"/>
      <c r="BD141" s="207"/>
      <c r="BE141" s="207"/>
      <c r="BF141" s="219"/>
    </row>
    <row r="142" spans="2:58" ht="20.25" customHeight="1">
      <c r="B142" s="101">
        <f>B139+1</f>
        <v>41</v>
      </c>
      <c r="C142" s="119"/>
      <c r="D142" s="137"/>
      <c r="E142" s="148"/>
      <c r="F142" s="156"/>
      <c r="G142" s="156"/>
      <c r="H142" s="180"/>
      <c r="I142" s="187"/>
      <c r="J142" s="187"/>
      <c r="K142" s="192"/>
      <c r="L142" s="199"/>
      <c r="M142" s="206"/>
      <c r="N142" s="206"/>
      <c r="O142" s="218"/>
      <c r="P142" s="227" t="s">
        <v>105</v>
      </c>
      <c r="Q142" s="236"/>
      <c r="R142" s="244"/>
      <c r="S142" s="431"/>
      <c r="T142" s="434"/>
      <c r="U142" s="434"/>
      <c r="V142" s="434"/>
      <c r="W142" s="434"/>
      <c r="X142" s="434"/>
      <c r="Y142" s="436"/>
      <c r="Z142" s="431"/>
      <c r="AA142" s="434"/>
      <c r="AB142" s="434"/>
      <c r="AC142" s="434"/>
      <c r="AD142" s="434"/>
      <c r="AE142" s="434"/>
      <c r="AF142" s="436"/>
      <c r="AG142" s="431"/>
      <c r="AH142" s="434"/>
      <c r="AI142" s="434"/>
      <c r="AJ142" s="434"/>
      <c r="AK142" s="434"/>
      <c r="AL142" s="434"/>
      <c r="AM142" s="436"/>
      <c r="AN142" s="431"/>
      <c r="AO142" s="434"/>
      <c r="AP142" s="434"/>
      <c r="AQ142" s="434"/>
      <c r="AR142" s="434"/>
      <c r="AS142" s="434"/>
      <c r="AT142" s="436"/>
      <c r="AU142" s="431"/>
      <c r="AV142" s="434"/>
      <c r="AW142" s="434"/>
      <c r="AX142" s="439"/>
      <c r="AY142" s="443"/>
      <c r="AZ142" s="446"/>
      <c r="BA142" s="449"/>
      <c r="BB142" s="380"/>
      <c r="BC142" s="206"/>
      <c r="BD142" s="206"/>
      <c r="BE142" s="206"/>
      <c r="BF142" s="218"/>
    </row>
    <row r="143" spans="2:58" ht="20.25" customHeight="1">
      <c r="B143" s="101"/>
      <c r="C143" s="120"/>
      <c r="D143" s="138"/>
      <c r="E143" s="149"/>
      <c r="F143" s="154"/>
      <c r="G143" s="167"/>
      <c r="H143" s="179"/>
      <c r="I143" s="187"/>
      <c r="J143" s="187"/>
      <c r="K143" s="192"/>
      <c r="L143" s="198"/>
      <c r="M143" s="205"/>
      <c r="N143" s="205"/>
      <c r="O143" s="217"/>
      <c r="P143" s="225" t="s">
        <v>40</v>
      </c>
      <c r="Q143" s="234"/>
      <c r="R143" s="242"/>
      <c r="S143" s="256" t="str">
        <f>IF(S142="","",VLOOKUP(S142,'参考様式１ シフト記号表（勤務時間帯）'!$C$6:$K$35,9,FALSE))</f>
        <v/>
      </c>
      <c r="T143" s="268" t="str">
        <f>IF(T142="","",VLOOKUP(T142,'参考様式１ シフト記号表（勤務時間帯）'!$C$6:$K$35,9,FALSE))</f>
        <v/>
      </c>
      <c r="U143" s="268" t="str">
        <f>IF(U142="","",VLOOKUP(U142,'参考様式１ シフト記号表（勤務時間帯）'!$C$6:$K$35,9,FALSE))</f>
        <v/>
      </c>
      <c r="V143" s="268" t="str">
        <f>IF(V142="","",VLOOKUP(V142,'参考様式１ シフト記号表（勤務時間帯）'!$C$6:$K$35,9,FALSE))</f>
        <v/>
      </c>
      <c r="W143" s="268" t="str">
        <f>IF(W142="","",VLOOKUP(W142,'参考様式１ シフト記号表（勤務時間帯）'!$C$6:$K$35,9,FALSE))</f>
        <v/>
      </c>
      <c r="X143" s="268" t="str">
        <f>IF(X142="","",VLOOKUP(X142,'参考様式１ シフト記号表（勤務時間帯）'!$C$6:$K$35,9,FALSE))</f>
        <v/>
      </c>
      <c r="Y143" s="280" t="str">
        <f>IF(Y142="","",VLOOKUP(Y142,'参考様式１ シフト記号表（勤務時間帯）'!$C$6:$K$35,9,FALSE))</f>
        <v/>
      </c>
      <c r="Z143" s="256" t="str">
        <f>IF(Z142="","",VLOOKUP(Z142,'参考様式１ シフト記号表（勤務時間帯）'!$C$6:$K$35,9,FALSE))</f>
        <v/>
      </c>
      <c r="AA143" s="268" t="str">
        <f>IF(AA142="","",VLOOKUP(AA142,'参考様式１ シフト記号表（勤務時間帯）'!$C$6:$K$35,9,FALSE))</f>
        <v/>
      </c>
      <c r="AB143" s="268" t="str">
        <f>IF(AB142="","",VLOOKUP(AB142,'参考様式１ シフト記号表（勤務時間帯）'!$C$6:$K$35,9,FALSE))</f>
        <v/>
      </c>
      <c r="AC143" s="268" t="str">
        <f>IF(AC142="","",VLOOKUP(AC142,'参考様式１ シフト記号表（勤務時間帯）'!$C$6:$K$35,9,FALSE))</f>
        <v/>
      </c>
      <c r="AD143" s="268" t="str">
        <f>IF(AD142="","",VLOOKUP(AD142,'参考様式１ シフト記号表（勤務時間帯）'!$C$6:$K$35,9,FALSE))</f>
        <v/>
      </c>
      <c r="AE143" s="268" t="str">
        <f>IF(AE142="","",VLOOKUP(AE142,'参考様式１ シフト記号表（勤務時間帯）'!$C$6:$K$35,9,FALSE))</f>
        <v/>
      </c>
      <c r="AF143" s="280" t="str">
        <f>IF(AF142="","",VLOOKUP(AF142,'参考様式１ シフト記号表（勤務時間帯）'!$C$6:$K$35,9,FALSE))</f>
        <v/>
      </c>
      <c r="AG143" s="256" t="str">
        <f>IF(AG142="","",VLOOKUP(AG142,'参考様式１ シフト記号表（勤務時間帯）'!$C$6:$K$35,9,FALSE))</f>
        <v/>
      </c>
      <c r="AH143" s="268" t="str">
        <f>IF(AH142="","",VLOOKUP(AH142,'参考様式１ シフト記号表（勤務時間帯）'!$C$6:$K$35,9,FALSE))</f>
        <v/>
      </c>
      <c r="AI143" s="268" t="str">
        <f>IF(AI142="","",VLOOKUP(AI142,'参考様式１ シフト記号表（勤務時間帯）'!$C$6:$K$35,9,FALSE))</f>
        <v/>
      </c>
      <c r="AJ143" s="268" t="str">
        <f>IF(AJ142="","",VLOOKUP(AJ142,'参考様式１ シフト記号表（勤務時間帯）'!$C$6:$K$35,9,FALSE))</f>
        <v/>
      </c>
      <c r="AK143" s="268" t="str">
        <f>IF(AK142="","",VLOOKUP(AK142,'参考様式１ シフト記号表（勤務時間帯）'!$C$6:$K$35,9,FALSE))</f>
        <v/>
      </c>
      <c r="AL143" s="268" t="str">
        <f>IF(AL142="","",VLOOKUP(AL142,'参考様式１ シフト記号表（勤務時間帯）'!$C$6:$K$35,9,FALSE))</f>
        <v/>
      </c>
      <c r="AM143" s="280" t="str">
        <f>IF(AM142="","",VLOOKUP(AM142,'参考様式１ シフト記号表（勤務時間帯）'!$C$6:$K$35,9,FALSE))</f>
        <v/>
      </c>
      <c r="AN143" s="256" t="str">
        <f>IF(AN142="","",VLOOKUP(AN142,'参考様式１ シフト記号表（勤務時間帯）'!$C$6:$K$35,9,FALSE))</f>
        <v/>
      </c>
      <c r="AO143" s="268" t="str">
        <f>IF(AO142="","",VLOOKUP(AO142,'参考様式１ シフト記号表（勤務時間帯）'!$C$6:$K$35,9,FALSE))</f>
        <v/>
      </c>
      <c r="AP143" s="268" t="str">
        <f>IF(AP142="","",VLOOKUP(AP142,'参考様式１ シフト記号表（勤務時間帯）'!$C$6:$K$35,9,FALSE))</f>
        <v/>
      </c>
      <c r="AQ143" s="268" t="str">
        <f>IF(AQ142="","",VLOOKUP(AQ142,'参考様式１ シフト記号表（勤務時間帯）'!$C$6:$K$35,9,FALSE))</f>
        <v/>
      </c>
      <c r="AR143" s="268" t="str">
        <f>IF(AR142="","",VLOOKUP(AR142,'参考様式１ シフト記号表（勤務時間帯）'!$C$6:$K$35,9,FALSE))</f>
        <v/>
      </c>
      <c r="AS143" s="268" t="str">
        <f>IF(AS142="","",VLOOKUP(AS142,'参考様式１ シフト記号表（勤務時間帯）'!$C$6:$K$35,9,FALSE))</f>
        <v/>
      </c>
      <c r="AT143" s="280" t="str">
        <f>IF(AT142="","",VLOOKUP(AT142,'参考様式１ シフト記号表（勤務時間帯）'!$C$6:$K$35,9,FALSE))</f>
        <v/>
      </c>
      <c r="AU143" s="256" t="str">
        <f>IF(AU142="","",VLOOKUP(AU142,'参考様式１ シフト記号表（勤務時間帯）'!$C$6:$K$35,9,FALSE))</f>
        <v/>
      </c>
      <c r="AV143" s="268" t="str">
        <f>IF(AV142="","",VLOOKUP(AV142,'参考様式１ シフト記号表（勤務時間帯）'!$C$6:$K$35,9,FALSE))</f>
        <v/>
      </c>
      <c r="AW143" s="268" t="str">
        <f>IF(AW142="","",VLOOKUP(AW142,'参考様式１ シフト記号表（勤務時間帯）'!$C$6:$K$35,9,FALSE))</f>
        <v/>
      </c>
      <c r="AX143" s="327">
        <f>IF($BB$3="４週",SUM(S143:AT143),IF($BB$3="暦月",SUM(S143:AW143),""))</f>
        <v>0</v>
      </c>
      <c r="AY143" s="340"/>
      <c r="AZ143" s="352">
        <f>IF($BB$3="４週",AX143/4,IF($BB$3="暦月",'参考様式１（100名）'!AX143/('参考様式１（100名）'!$BB$8/7),""))</f>
        <v>0</v>
      </c>
      <c r="BA143" s="362"/>
      <c r="BB143" s="381"/>
      <c r="BC143" s="205"/>
      <c r="BD143" s="205"/>
      <c r="BE143" s="205"/>
      <c r="BF143" s="217"/>
    </row>
    <row r="144" spans="2:58" ht="20.25" customHeight="1">
      <c r="B144" s="101"/>
      <c r="C144" s="121"/>
      <c r="D144" s="139"/>
      <c r="E144" s="150"/>
      <c r="F144" s="423">
        <f>C142</f>
        <v>0</v>
      </c>
      <c r="G144" s="168"/>
      <c r="H144" s="179"/>
      <c r="I144" s="187"/>
      <c r="J144" s="187"/>
      <c r="K144" s="192"/>
      <c r="L144" s="200"/>
      <c r="M144" s="207"/>
      <c r="N144" s="207"/>
      <c r="O144" s="219"/>
      <c r="P144" s="226" t="s">
        <v>107</v>
      </c>
      <c r="Q144" s="235"/>
      <c r="R144" s="243"/>
      <c r="S144" s="257" t="str">
        <f>IF(S142="","",VLOOKUP(S142,'参考様式１ シフト記号表（勤務時間帯）'!$C$6:$S$35,17,FALSE))</f>
        <v/>
      </c>
      <c r="T144" s="269" t="str">
        <f>IF(T142="","",VLOOKUP(T142,'参考様式１ シフト記号表（勤務時間帯）'!$C$6:$S$35,17,FALSE))</f>
        <v/>
      </c>
      <c r="U144" s="269" t="str">
        <f>IF(U142="","",VLOOKUP(U142,'参考様式１ シフト記号表（勤務時間帯）'!$C$6:$S$35,17,FALSE))</f>
        <v/>
      </c>
      <c r="V144" s="269" t="str">
        <f>IF(V142="","",VLOOKUP(V142,'参考様式１ シフト記号表（勤務時間帯）'!$C$6:$S$35,17,FALSE))</f>
        <v/>
      </c>
      <c r="W144" s="269" t="str">
        <f>IF(W142="","",VLOOKUP(W142,'参考様式１ シフト記号表（勤務時間帯）'!$C$6:$S$35,17,FALSE))</f>
        <v/>
      </c>
      <c r="X144" s="269" t="str">
        <f>IF(X142="","",VLOOKUP(X142,'参考様式１ シフト記号表（勤務時間帯）'!$C$6:$S$35,17,FALSE))</f>
        <v/>
      </c>
      <c r="Y144" s="281" t="str">
        <f>IF(Y142="","",VLOOKUP(Y142,'参考様式１ シフト記号表（勤務時間帯）'!$C$6:$S$35,17,FALSE))</f>
        <v/>
      </c>
      <c r="Z144" s="257" t="str">
        <f>IF(Z142="","",VLOOKUP(Z142,'参考様式１ シフト記号表（勤務時間帯）'!$C$6:$S$35,17,FALSE))</f>
        <v/>
      </c>
      <c r="AA144" s="269" t="str">
        <f>IF(AA142="","",VLOOKUP(AA142,'参考様式１ シフト記号表（勤務時間帯）'!$C$6:$S$35,17,FALSE))</f>
        <v/>
      </c>
      <c r="AB144" s="269" t="str">
        <f>IF(AB142="","",VLOOKUP(AB142,'参考様式１ シフト記号表（勤務時間帯）'!$C$6:$S$35,17,FALSE))</f>
        <v/>
      </c>
      <c r="AC144" s="269" t="str">
        <f>IF(AC142="","",VLOOKUP(AC142,'参考様式１ シフト記号表（勤務時間帯）'!$C$6:$S$35,17,FALSE))</f>
        <v/>
      </c>
      <c r="AD144" s="269" t="str">
        <f>IF(AD142="","",VLOOKUP(AD142,'参考様式１ シフト記号表（勤務時間帯）'!$C$6:$S$35,17,FALSE))</f>
        <v/>
      </c>
      <c r="AE144" s="269" t="str">
        <f>IF(AE142="","",VLOOKUP(AE142,'参考様式１ シフト記号表（勤務時間帯）'!$C$6:$S$35,17,FALSE))</f>
        <v/>
      </c>
      <c r="AF144" s="281" t="str">
        <f>IF(AF142="","",VLOOKUP(AF142,'参考様式１ シフト記号表（勤務時間帯）'!$C$6:$S$35,17,FALSE))</f>
        <v/>
      </c>
      <c r="AG144" s="257" t="str">
        <f>IF(AG142="","",VLOOKUP(AG142,'参考様式１ シフト記号表（勤務時間帯）'!$C$6:$S$35,17,FALSE))</f>
        <v/>
      </c>
      <c r="AH144" s="269" t="str">
        <f>IF(AH142="","",VLOOKUP(AH142,'参考様式１ シフト記号表（勤務時間帯）'!$C$6:$S$35,17,FALSE))</f>
        <v/>
      </c>
      <c r="AI144" s="269" t="str">
        <f>IF(AI142="","",VLOOKUP(AI142,'参考様式１ シフト記号表（勤務時間帯）'!$C$6:$S$35,17,FALSE))</f>
        <v/>
      </c>
      <c r="AJ144" s="269" t="str">
        <f>IF(AJ142="","",VLOOKUP(AJ142,'参考様式１ シフト記号表（勤務時間帯）'!$C$6:$S$35,17,FALSE))</f>
        <v/>
      </c>
      <c r="AK144" s="269" t="str">
        <f>IF(AK142="","",VLOOKUP(AK142,'参考様式１ シフト記号表（勤務時間帯）'!$C$6:$S$35,17,FALSE))</f>
        <v/>
      </c>
      <c r="AL144" s="269" t="str">
        <f>IF(AL142="","",VLOOKUP(AL142,'参考様式１ シフト記号表（勤務時間帯）'!$C$6:$S$35,17,FALSE))</f>
        <v/>
      </c>
      <c r="AM144" s="281" t="str">
        <f>IF(AM142="","",VLOOKUP(AM142,'参考様式１ シフト記号表（勤務時間帯）'!$C$6:$S$35,17,FALSE))</f>
        <v/>
      </c>
      <c r="AN144" s="257" t="str">
        <f>IF(AN142="","",VLOOKUP(AN142,'参考様式１ シフト記号表（勤務時間帯）'!$C$6:$S$35,17,FALSE))</f>
        <v/>
      </c>
      <c r="AO144" s="269" t="str">
        <f>IF(AO142="","",VLOOKUP(AO142,'参考様式１ シフト記号表（勤務時間帯）'!$C$6:$S$35,17,FALSE))</f>
        <v/>
      </c>
      <c r="AP144" s="269" t="str">
        <f>IF(AP142="","",VLOOKUP(AP142,'参考様式１ シフト記号表（勤務時間帯）'!$C$6:$S$35,17,FALSE))</f>
        <v/>
      </c>
      <c r="AQ144" s="269" t="str">
        <f>IF(AQ142="","",VLOOKUP(AQ142,'参考様式１ シフト記号表（勤務時間帯）'!$C$6:$S$35,17,FALSE))</f>
        <v/>
      </c>
      <c r="AR144" s="269" t="str">
        <f>IF(AR142="","",VLOOKUP(AR142,'参考様式１ シフト記号表（勤務時間帯）'!$C$6:$S$35,17,FALSE))</f>
        <v/>
      </c>
      <c r="AS144" s="269" t="str">
        <f>IF(AS142="","",VLOOKUP(AS142,'参考様式１ シフト記号表（勤務時間帯）'!$C$6:$S$35,17,FALSE))</f>
        <v/>
      </c>
      <c r="AT144" s="281" t="str">
        <f>IF(AT142="","",VLOOKUP(AT142,'参考様式１ シフト記号表（勤務時間帯）'!$C$6:$S$35,17,FALSE))</f>
        <v/>
      </c>
      <c r="AU144" s="257" t="str">
        <f>IF(AU142="","",VLOOKUP(AU142,'参考様式１ シフト記号表（勤務時間帯）'!$C$6:$S$35,17,FALSE))</f>
        <v/>
      </c>
      <c r="AV144" s="269" t="str">
        <f>IF(AV142="","",VLOOKUP(AV142,'参考様式１ シフト記号表（勤務時間帯）'!$C$6:$S$35,17,FALSE))</f>
        <v/>
      </c>
      <c r="AW144" s="269" t="str">
        <f>IF(AW142="","",VLOOKUP(AW142,'参考様式１ シフト記号表（勤務時間帯）'!$C$6:$S$35,17,FALSE))</f>
        <v/>
      </c>
      <c r="AX144" s="328">
        <f>IF($BB$3="４週",SUM(S144:AT144),IF($BB$3="暦月",SUM(S144:AW144),""))</f>
        <v>0</v>
      </c>
      <c r="AY144" s="341"/>
      <c r="AZ144" s="353">
        <f>IF($BB$3="４週",AX144/4,IF($BB$3="暦月",'参考様式１（100名）'!AX144/('参考様式１（100名）'!$BB$8/7),""))</f>
        <v>0</v>
      </c>
      <c r="BA144" s="363"/>
      <c r="BB144" s="382"/>
      <c r="BC144" s="207"/>
      <c r="BD144" s="207"/>
      <c r="BE144" s="207"/>
      <c r="BF144" s="219"/>
    </row>
    <row r="145" spans="2:58" ht="20.25" customHeight="1">
      <c r="B145" s="101">
        <f>B142+1</f>
        <v>42</v>
      </c>
      <c r="C145" s="119"/>
      <c r="D145" s="137"/>
      <c r="E145" s="148"/>
      <c r="F145" s="156"/>
      <c r="G145" s="156"/>
      <c r="H145" s="180"/>
      <c r="I145" s="187"/>
      <c r="J145" s="187"/>
      <c r="K145" s="192"/>
      <c r="L145" s="199"/>
      <c r="M145" s="206"/>
      <c r="N145" s="206"/>
      <c r="O145" s="218"/>
      <c r="P145" s="227" t="s">
        <v>105</v>
      </c>
      <c r="Q145" s="236"/>
      <c r="R145" s="244"/>
      <c r="S145" s="431"/>
      <c r="T145" s="434"/>
      <c r="U145" s="434"/>
      <c r="V145" s="434"/>
      <c r="W145" s="434"/>
      <c r="X145" s="434"/>
      <c r="Y145" s="436"/>
      <c r="Z145" s="431"/>
      <c r="AA145" s="434"/>
      <c r="AB145" s="434"/>
      <c r="AC145" s="434"/>
      <c r="AD145" s="434"/>
      <c r="AE145" s="434"/>
      <c r="AF145" s="436"/>
      <c r="AG145" s="431"/>
      <c r="AH145" s="434"/>
      <c r="AI145" s="434"/>
      <c r="AJ145" s="434"/>
      <c r="AK145" s="434"/>
      <c r="AL145" s="434"/>
      <c r="AM145" s="436"/>
      <c r="AN145" s="431"/>
      <c r="AO145" s="434"/>
      <c r="AP145" s="434"/>
      <c r="AQ145" s="434"/>
      <c r="AR145" s="434"/>
      <c r="AS145" s="434"/>
      <c r="AT145" s="436"/>
      <c r="AU145" s="431"/>
      <c r="AV145" s="434"/>
      <c r="AW145" s="434"/>
      <c r="AX145" s="439"/>
      <c r="AY145" s="443"/>
      <c r="AZ145" s="446"/>
      <c r="BA145" s="449"/>
      <c r="BB145" s="380"/>
      <c r="BC145" s="206"/>
      <c r="BD145" s="206"/>
      <c r="BE145" s="206"/>
      <c r="BF145" s="218"/>
    </row>
    <row r="146" spans="2:58" ht="20.25" customHeight="1">
      <c r="B146" s="101"/>
      <c r="C146" s="120"/>
      <c r="D146" s="138"/>
      <c r="E146" s="149"/>
      <c r="F146" s="154"/>
      <c r="G146" s="167"/>
      <c r="H146" s="179"/>
      <c r="I146" s="187"/>
      <c r="J146" s="187"/>
      <c r="K146" s="192"/>
      <c r="L146" s="198"/>
      <c r="M146" s="205"/>
      <c r="N146" s="205"/>
      <c r="O146" s="217"/>
      <c r="P146" s="225" t="s">
        <v>40</v>
      </c>
      <c r="Q146" s="234"/>
      <c r="R146" s="242"/>
      <c r="S146" s="256" t="str">
        <f>IF(S145="","",VLOOKUP(S145,'参考様式１ シフト記号表（勤務時間帯）'!$C$6:$K$35,9,FALSE))</f>
        <v/>
      </c>
      <c r="T146" s="268" t="str">
        <f>IF(T145="","",VLOOKUP(T145,'参考様式１ シフト記号表（勤務時間帯）'!$C$6:$K$35,9,FALSE))</f>
        <v/>
      </c>
      <c r="U146" s="268" t="str">
        <f>IF(U145="","",VLOOKUP(U145,'参考様式１ シフト記号表（勤務時間帯）'!$C$6:$K$35,9,FALSE))</f>
        <v/>
      </c>
      <c r="V146" s="268" t="str">
        <f>IF(V145="","",VLOOKUP(V145,'参考様式１ シフト記号表（勤務時間帯）'!$C$6:$K$35,9,FALSE))</f>
        <v/>
      </c>
      <c r="W146" s="268" t="str">
        <f>IF(W145="","",VLOOKUP(W145,'参考様式１ シフト記号表（勤務時間帯）'!$C$6:$K$35,9,FALSE))</f>
        <v/>
      </c>
      <c r="X146" s="268" t="str">
        <f>IF(X145="","",VLOOKUP(X145,'参考様式１ シフト記号表（勤務時間帯）'!$C$6:$K$35,9,FALSE))</f>
        <v/>
      </c>
      <c r="Y146" s="280" t="str">
        <f>IF(Y145="","",VLOOKUP(Y145,'参考様式１ シフト記号表（勤務時間帯）'!$C$6:$K$35,9,FALSE))</f>
        <v/>
      </c>
      <c r="Z146" s="256" t="str">
        <f>IF(Z145="","",VLOOKUP(Z145,'参考様式１ シフト記号表（勤務時間帯）'!$C$6:$K$35,9,FALSE))</f>
        <v/>
      </c>
      <c r="AA146" s="268" t="str">
        <f>IF(AA145="","",VLOOKUP(AA145,'参考様式１ シフト記号表（勤務時間帯）'!$C$6:$K$35,9,FALSE))</f>
        <v/>
      </c>
      <c r="AB146" s="268" t="str">
        <f>IF(AB145="","",VLOOKUP(AB145,'参考様式１ シフト記号表（勤務時間帯）'!$C$6:$K$35,9,FALSE))</f>
        <v/>
      </c>
      <c r="AC146" s="268" t="str">
        <f>IF(AC145="","",VLOOKUP(AC145,'参考様式１ シフト記号表（勤務時間帯）'!$C$6:$K$35,9,FALSE))</f>
        <v/>
      </c>
      <c r="AD146" s="268" t="str">
        <f>IF(AD145="","",VLOOKUP(AD145,'参考様式１ シフト記号表（勤務時間帯）'!$C$6:$K$35,9,FALSE))</f>
        <v/>
      </c>
      <c r="AE146" s="268" t="str">
        <f>IF(AE145="","",VLOOKUP(AE145,'参考様式１ シフト記号表（勤務時間帯）'!$C$6:$K$35,9,FALSE))</f>
        <v/>
      </c>
      <c r="AF146" s="280" t="str">
        <f>IF(AF145="","",VLOOKUP(AF145,'参考様式１ シフト記号表（勤務時間帯）'!$C$6:$K$35,9,FALSE))</f>
        <v/>
      </c>
      <c r="AG146" s="256" t="str">
        <f>IF(AG145="","",VLOOKUP(AG145,'参考様式１ シフト記号表（勤務時間帯）'!$C$6:$K$35,9,FALSE))</f>
        <v/>
      </c>
      <c r="AH146" s="268" t="str">
        <f>IF(AH145="","",VLOOKUP(AH145,'参考様式１ シフト記号表（勤務時間帯）'!$C$6:$K$35,9,FALSE))</f>
        <v/>
      </c>
      <c r="AI146" s="268" t="str">
        <f>IF(AI145="","",VLOOKUP(AI145,'参考様式１ シフト記号表（勤務時間帯）'!$C$6:$K$35,9,FALSE))</f>
        <v/>
      </c>
      <c r="AJ146" s="268" t="str">
        <f>IF(AJ145="","",VLOOKUP(AJ145,'参考様式１ シフト記号表（勤務時間帯）'!$C$6:$K$35,9,FALSE))</f>
        <v/>
      </c>
      <c r="AK146" s="268" t="str">
        <f>IF(AK145="","",VLOOKUP(AK145,'参考様式１ シフト記号表（勤務時間帯）'!$C$6:$K$35,9,FALSE))</f>
        <v/>
      </c>
      <c r="AL146" s="268" t="str">
        <f>IF(AL145="","",VLOOKUP(AL145,'参考様式１ シフト記号表（勤務時間帯）'!$C$6:$K$35,9,FALSE))</f>
        <v/>
      </c>
      <c r="AM146" s="280" t="str">
        <f>IF(AM145="","",VLOOKUP(AM145,'参考様式１ シフト記号表（勤務時間帯）'!$C$6:$K$35,9,FALSE))</f>
        <v/>
      </c>
      <c r="AN146" s="256" t="str">
        <f>IF(AN145="","",VLOOKUP(AN145,'参考様式１ シフト記号表（勤務時間帯）'!$C$6:$K$35,9,FALSE))</f>
        <v/>
      </c>
      <c r="AO146" s="268" t="str">
        <f>IF(AO145="","",VLOOKUP(AO145,'参考様式１ シフト記号表（勤務時間帯）'!$C$6:$K$35,9,FALSE))</f>
        <v/>
      </c>
      <c r="AP146" s="268" t="str">
        <f>IF(AP145="","",VLOOKUP(AP145,'参考様式１ シフト記号表（勤務時間帯）'!$C$6:$K$35,9,FALSE))</f>
        <v/>
      </c>
      <c r="AQ146" s="268" t="str">
        <f>IF(AQ145="","",VLOOKUP(AQ145,'参考様式１ シフト記号表（勤務時間帯）'!$C$6:$K$35,9,FALSE))</f>
        <v/>
      </c>
      <c r="AR146" s="268" t="str">
        <f>IF(AR145="","",VLOOKUP(AR145,'参考様式１ シフト記号表（勤務時間帯）'!$C$6:$K$35,9,FALSE))</f>
        <v/>
      </c>
      <c r="AS146" s="268" t="str">
        <f>IF(AS145="","",VLOOKUP(AS145,'参考様式１ シフト記号表（勤務時間帯）'!$C$6:$K$35,9,FALSE))</f>
        <v/>
      </c>
      <c r="AT146" s="280" t="str">
        <f>IF(AT145="","",VLOOKUP(AT145,'参考様式１ シフト記号表（勤務時間帯）'!$C$6:$K$35,9,FALSE))</f>
        <v/>
      </c>
      <c r="AU146" s="256" t="str">
        <f>IF(AU145="","",VLOOKUP(AU145,'参考様式１ シフト記号表（勤務時間帯）'!$C$6:$K$35,9,FALSE))</f>
        <v/>
      </c>
      <c r="AV146" s="268" t="str">
        <f>IF(AV145="","",VLOOKUP(AV145,'参考様式１ シフト記号表（勤務時間帯）'!$C$6:$K$35,9,FALSE))</f>
        <v/>
      </c>
      <c r="AW146" s="268" t="str">
        <f>IF(AW145="","",VLOOKUP(AW145,'参考様式１ シフト記号表（勤務時間帯）'!$C$6:$K$35,9,FALSE))</f>
        <v/>
      </c>
      <c r="AX146" s="327">
        <f>IF($BB$3="４週",SUM(S146:AT146),IF($BB$3="暦月",SUM(S146:AW146),""))</f>
        <v>0</v>
      </c>
      <c r="AY146" s="340"/>
      <c r="AZ146" s="352">
        <f>IF($BB$3="４週",AX146/4,IF($BB$3="暦月",'参考様式１（100名）'!AX146/('参考様式１（100名）'!$BB$8/7),""))</f>
        <v>0</v>
      </c>
      <c r="BA146" s="362"/>
      <c r="BB146" s="381"/>
      <c r="BC146" s="205"/>
      <c r="BD146" s="205"/>
      <c r="BE146" s="205"/>
      <c r="BF146" s="217"/>
    </row>
    <row r="147" spans="2:58" ht="20.25" customHeight="1">
      <c r="B147" s="101"/>
      <c r="C147" s="121"/>
      <c r="D147" s="139"/>
      <c r="E147" s="150"/>
      <c r="F147" s="423">
        <f>C145</f>
        <v>0</v>
      </c>
      <c r="G147" s="168"/>
      <c r="H147" s="179"/>
      <c r="I147" s="187"/>
      <c r="J147" s="187"/>
      <c r="K147" s="192"/>
      <c r="L147" s="200"/>
      <c r="M147" s="207"/>
      <c r="N147" s="207"/>
      <c r="O147" s="219"/>
      <c r="P147" s="226" t="s">
        <v>107</v>
      </c>
      <c r="Q147" s="235"/>
      <c r="R147" s="243"/>
      <c r="S147" s="257" t="str">
        <f>IF(S145="","",VLOOKUP(S145,'参考様式１ シフト記号表（勤務時間帯）'!$C$6:$S$35,17,FALSE))</f>
        <v/>
      </c>
      <c r="T147" s="269" t="str">
        <f>IF(T145="","",VLOOKUP(T145,'参考様式１ シフト記号表（勤務時間帯）'!$C$6:$S$35,17,FALSE))</f>
        <v/>
      </c>
      <c r="U147" s="269" t="str">
        <f>IF(U145="","",VLOOKUP(U145,'参考様式１ シフト記号表（勤務時間帯）'!$C$6:$S$35,17,FALSE))</f>
        <v/>
      </c>
      <c r="V147" s="269" t="str">
        <f>IF(V145="","",VLOOKUP(V145,'参考様式１ シフト記号表（勤務時間帯）'!$C$6:$S$35,17,FALSE))</f>
        <v/>
      </c>
      <c r="W147" s="269" t="str">
        <f>IF(W145="","",VLOOKUP(W145,'参考様式１ シフト記号表（勤務時間帯）'!$C$6:$S$35,17,FALSE))</f>
        <v/>
      </c>
      <c r="X147" s="269" t="str">
        <f>IF(X145="","",VLOOKUP(X145,'参考様式１ シフト記号表（勤務時間帯）'!$C$6:$S$35,17,FALSE))</f>
        <v/>
      </c>
      <c r="Y147" s="281" t="str">
        <f>IF(Y145="","",VLOOKUP(Y145,'参考様式１ シフト記号表（勤務時間帯）'!$C$6:$S$35,17,FALSE))</f>
        <v/>
      </c>
      <c r="Z147" s="257" t="str">
        <f>IF(Z145="","",VLOOKUP(Z145,'参考様式１ シフト記号表（勤務時間帯）'!$C$6:$S$35,17,FALSE))</f>
        <v/>
      </c>
      <c r="AA147" s="269" t="str">
        <f>IF(AA145="","",VLOOKUP(AA145,'参考様式１ シフト記号表（勤務時間帯）'!$C$6:$S$35,17,FALSE))</f>
        <v/>
      </c>
      <c r="AB147" s="269" t="str">
        <f>IF(AB145="","",VLOOKUP(AB145,'参考様式１ シフト記号表（勤務時間帯）'!$C$6:$S$35,17,FALSE))</f>
        <v/>
      </c>
      <c r="AC147" s="269" t="str">
        <f>IF(AC145="","",VLOOKUP(AC145,'参考様式１ シフト記号表（勤務時間帯）'!$C$6:$S$35,17,FALSE))</f>
        <v/>
      </c>
      <c r="AD147" s="269" t="str">
        <f>IF(AD145="","",VLOOKUP(AD145,'参考様式１ シフト記号表（勤務時間帯）'!$C$6:$S$35,17,FALSE))</f>
        <v/>
      </c>
      <c r="AE147" s="269" t="str">
        <f>IF(AE145="","",VLOOKUP(AE145,'参考様式１ シフト記号表（勤務時間帯）'!$C$6:$S$35,17,FALSE))</f>
        <v/>
      </c>
      <c r="AF147" s="281" t="str">
        <f>IF(AF145="","",VLOOKUP(AF145,'参考様式１ シフト記号表（勤務時間帯）'!$C$6:$S$35,17,FALSE))</f>
        <v/>
      </c>
      <c r="AG147" s="257" t="str">
        <f>IF(AG145="","",VLOOKUP(AG145,'参考様式１ シフト記号表（勤務時間帯）'!$C$6:$S$35,17,FALSE))</f>
        <v/>
      </c>
      <c r="AH147" s="269" t="str">
        <f>IF(AH145="","",VLOOKUP(AH145,'参考様式１ シフト記号表（勤務時間帯）'!$C$6:$S$35,17,FALSE))</f>
        <v/>
      </c>
      <c r="AI147" s="269" t="str">
        <f>IF(AI145="","",VLOOKUP(AI145,'参考様式１ シフト記号表（勤務時間帯）'!$C$6:$S$35,17,FALSE))</f>
        <v/>
      </c>
      <c r="AJ147" s="269" t="str">
        <f>IF(AJ145="","",VLOOKUP(AJ145,'参考様式１ シフト記号表（勤務時間帯）'!$C$6:$S$35,17,FALSE))</f>
        <v/>
      </c>
      <c r="AK147" s="269" t="str">
        <f>IF(AK145="","",VLOOKUP(AK145,'参考様式１ シフト記号表（勤務時間帯）'!$C$6:$S$35,17,FALSE))</f>
        <v/>
      </c>
      <c r="AL147" s="269" t="str">
        <f>IF(AL145="","",VLOOKUP(AL145,'参考様式１ シフト記号表（勤務時間帯）'!$C$6:$S$35,17,FALSE))</f>
        <v/>
      </c>
      <c r="AM147" s="281" t="str">
        <f>IF(AM145="","",VLOOKUP(AM145,'参考様式１ シフト記号表（勤務時間帯）'!$C$6:$S$35,17,FALSE))</f>
        <v/>
      </c>
      <c r="AN147" s="257" t="str">
        <f>IF(AN145="","",VLOOKUP(AN145,'参考様式１ シフト記号表（勤務時間帯）'!$C$6:$S$35,17,FALSE))</f>
        <v/>
      </c>
      <c r="AO147" s="269" t="str">
        <f>IF(AO145="","",VLOOKUP(AO145,'参考様式１ シフト記号表（勤務時間帯）'!$C$6:$S$35,17,FALSE))</f>
        <v/>
      </c>
      <c r="AP147" s="269" t="str">
        <f>IF(AP145="","",VLOOKUP(AP145,'参考様式１ シフト記号表（勤務時間帯）'!$C$6:$S$35,17,FALSE))</f>
        <v/>
      </c>
      <c r="AQ147" s="269" t="str">
        <f>IF(AQ145="","",VLOOKUP(AQ145,'参考様式１ シフト記号表（勤務時間帯）'!$C$6:$S$35,17,FALSE))</f>
        <v/>
      </c>
      <c r="AR147" s="269" t="str">
        <f>IF(AR145="","",VLOOKUP(AR145,'参考様式１ シフト記号表（勤務時間帯）'!$C$6:$S$35,17,FALSE))</f>
        <v/>
      </c>
      <c r="AS147" s="269" t="str">
        <f>IF(AS145="","",VLOOKUP(AS145,'参考様式１ シフト記号表（勤務時間帯）'!$C$6:$S$35,17,FALSE))</f>
        <v/>
      </c>
      <c r="AT147" s="281" t="str">
        <f>IF(AT145="","",VLOOKUP(AT145,'参考様式１ シフト記号表（勤務時間帯）'!$C$6:$S$35,17,FALSE))</f>
        <v/>
      </c>
      <c r="AU147" s="257" t="str">
        <f>IF(AU145="","",VLOOKUP(AU145,'参考様式１ シフト記号表（勤務時間帯）'!$C$6:$S$35,17,FALSE))</f>
        <v/>
      </c>
      <c r="AV147" s="269" t="str">
        <f>IF(AV145="","",VLOOKUP(AV145,'参考様式１ シフト記号表（勤務時間帯）'!$C$6:$S$35,17,FALSE))</f>
        <v/>
      </c>
      <c r="AW147" s="269" t="str">
        <f>IF(AW145="","",VLOOKUP(AW145,'参考様式１ シフト記号表（勤務時間帯）'!$C$6:$S$35,17,FALSE))</f>
        <v/>
      </c>
      <c r="AX147" s="328">
        <f>IF($BB$3="４週",SUM(S147:AT147),IF($BB$3="暦月",SUM(S147:AW147),""))</f>
        <v>0</v>
      </c>
      <c r="AY147" s="341"/>
      <c r="AZ147" s="353">
        <f>IF($BB$3="４週",AX147/4,IF($BB$3="暦月",'参考様式１（100名）'!AX147/('参考様式１（100名）'!$BB$8/7),""))</f>
        <v>0</v>
      </c>
      <c r="BA147" s="363"/>
      <c r="BB147" s="382"/>
      <c r="BC147" s="207"/>
      <c r="BD147" s="207"/>
      <c r="BE147" s="207"/>
      <c r="BF147" s="219"/>
    </row>
    <row r="148" spans="2:58" ht="20.25" customHeight="1">
      <c r="B148" s="101">
        <f>B145+1</f>
        <v>43</v>
      </c>
      <c r="C148" s="119"/>
      <c r="D148" s="137"/>
      <c r="E148" s="148"/>
      <c r="F148" s="156"/>
      <c r="G148" s="156"/>
      <c r="H148" s="180"/>
      <c r="I148" s="187"/>
      <c r="J148" s="187"/>
      <c r="K148" s="192"/>
      <c r="L148" s="199"/>
      <c r="M148" s="206"/>
      <c r="N148" s="206"/>
      <c r="O148" s="218"/>
      <c r="P148" s="227" t="s">
        <v>105</v>
      </c>
      <c r="Q148" s="236"/>
      <c r="R148" s="244"/>
      <c r="S148" s="431"/>
      <c r="T148" s="434"/>
      <c r="U148" s="434"/>
      <c r="V148" s="434"/>
      <c r="W148" s="434"/>
      <c r="X148" s="434"/>
      <c r="Y148" s="436"/>
      <c r="Z148" s="431"/>
      <c r="AA148" s="434"/>
      <c r="AB148" s="434"/>
      <c r="AC148" s="434"/>
      <c r="AD148" s="434"/>
      <c r="AE148" s="434"/>
      <c r="AF148" s="436"/>
      <c r="AG148" s="431"/>
      <c r="AH148" s="434"/>
      <c r="AI148" s="434"/>
      <c r="AJ148" s="434"/>
      <c r="AK148" s="434"/>
      <c r="AL148" s="434"/>
      <c r="AM148" s="436"/>
      <c r="AN148" s="431"/>
      <c r="AO148" s="434"/>
      <c r="AP148" s="434"/>
      <c r="AQ148" s="434"/>
      <c r="AR148" s="434"/>
      <c r="AS148" s="434"/>
      <c r="AT148" s="436"/>
      <c r="AU148" s="431"/>
      <c r="AV148" s="434"/>
      <c r="AW148" s="434"/>
      <c r="AX148" s="439"/>
      <c r="AY148" s="443"/>
      <c r="AZ148" s="446"/>
      <c r="BA148" s="449"/>
      <c r="BB148" s="380"/>
      <c r="BC148" s="206"/>
      <c r="BD148" s="206"/>
      <c r="BE148" s="206"/>
      <c r="BF148" s="218"/>
    </row>
    <row r="149" spans="2:58" ht="20.25" customHeight="1">
      <c r="B149" s="101"/>
      <c r="C149" s="120"/>
      <c r="D149" s="138"/>
      <c r="E149" s="149"/>
      <c r="F149" s="154"/>
      <c r="G149" s="167"/>
      <c r="H149" s="179"/>
      <c r="I149" s="187"/>
      <c r="J149" s="187"/>
      <c r="K149" s="192"/>
      <c r="L149" s="198"/>
      <c r="M149" s="205"/>
      <c r="N149" s="205"/>
      <c r="O149" s="217"/>
      <c r="P149" s="225" t="s">
        <v>40</v>
      </c>
      <c r="Q149" s="234"/>
      <c r="R149" s="242"/>
      <c r="S149" s="256" t="str">
        <f>IF(S148="","",VLOOKUP(S148,'参考様式１ シフト記号表（勤務時間帯）'!$C$6:$K$35,9,FALSE))</f>
        <v/>
      </c>
      <c r="T149" s="268" t="str">
        <f>IF(T148="","",VLOOKUP(T148,'参考様式１ シフト記号表（勤務時間帯）'!$C$6:$K$35,9,FALSE))</f>
        <v/>
      </c>
      <c r="U149" s="268" t="str">
        <f>IF(U148="","",VLOOKUP(U148,'参考様式１ シフト記号表（勤務時間帯）'!$C$6:$K$35,9,FALSE))</f>
        <v/>
      </c>
      <c r="V149" s="268" t="str">
        <f>IF(V148="","",VLOOKUP(V148,'参考様式１ シフト記号表（勤務時間帯）'!$C$6:$K$35,9,FALSE))</f>
        <v/>
      </c>
      <c r="W149" s="268" t="str">
        <f>IF(W148="","",VLOOKUP(W148,'参考様式１ シフト記号表（勤務時間帯）'!$C$6:$K$35,9,FALSE))</f>
        <v/>
      </c>
      <c r="X149" s="268" t="str">
        <f>IF(X148="","",VLOOKUP(X148,'参考様式１ シフト記号表（勤務時間帯）'!$C$6:$K$35,9,FALSE))</f>
        <v/>
      </c>
      <c r="Y149" s="280" t="str">
        <f>IF(Y148="","",VLOOKUP(Y148,'参考様式１ シフト記号表（勤務時間帯）'!$C$6:$K$35,9,FALSE))</f>
        <v/>
      </c>
      <c r="Z149" s="256" t="str">
        <f>IF(Z148="","",VLOOKUP(Z148,'参考様式１ シフト記号表（勤務時間帯）'!$C$6:$K$35,9,FALSE))</f>
        <v/>
      </c>
      <c r="AA149" s="268" t="str">
        <f>IF(AA148="","",VLOOKUP(AA148,'参考様式１ シフト記号表（勤務時間帯）'!$C$6:$K$35,9,FALSE))</f>
        <v/>
      </c>
      <c r="AB149" s="268" t="str">
        <f>IF(AB148="","",VLOOKUP(AB148,'参考様式１ シフト記号表（勤務時間帯）'!$C$6:$K$35,9,FALSE))</f>
        <v/>
      </c>
      <c r="AC149" s="268" t="str">
        <f>IF(AC148="","",VLOOKUP(AC148,'参考様式１ シフト記号表（勤務時間帯）'!$C$6:$K$35,9,FALSE))</f>
        <v/>
      </c>
      <c r="AD149" s="268" t="str">
        <f>IF(AD148="","",VLOOKUP(AD148,'参考様式１ シフト記号表（勤務時間帯）'!$C$6:$K$35,9,FALSE))</f>
        <v/>
      </c>
      <c r="AE149" s="268" t="str">
        <f>IF(AE148="","",VLOOKUP(AE148,'参考様式１ シフト記号表（勤務時間帯）'!$C$6:$K$35,9,FALSE))</f>
        <v/>
      </c>
      <c r="AF149" s="280" t="str">
        <f>IF(AF148="","",VLOOKUP(AF148,'参考様式１ シフト記号表（勤務時間帯）'!$C$6:$K$35,9,FALSE))</f>
        <v/>
      </c>
      <c r="AG149" s="256" t="str">
        <f>IF(AG148="","",VLOOKUP(AG148,'参考様式１ シフト記号表（勤務時間帯）'!$C$6:$K$35,9,FALSE))</f>
        <v/>
      </c>
      <c r="AH149" s="268" t="str">
        <f>IF(AH148="","",VLOOKUP(AH148,'参考様式１ シフト記号表（勤務時間帯）'!$C$6:$K$35,9,FALSE))</f>
        <v/>
      </c>
      <c r="AI149" s="268" t="str">
        <f>IF(AI148="","",VLOOKUP(AI148,'参考様式１ シフト記号表（勤務時間帯）'!$C$6:$K$35,9,FALSE))</f>
        <v/>
      </c>
      <c r="AJ149" s="268" t="str">
        <f>IF(AJ148="","",VLOOKUP(AJ148,'参考様式１ シフト記号表（勤務時間帯）'!$C$6:$K$35,9,FALSE))</f>
        <v/>
      </c>
      <c r="AK149" s="268" t="str">
        <f>IF(AK148="","",VLOOKUP(AK148,'参考様式１ シフト記号表（勤務時間帯）'!$C$6:$K$35,9,FALSE))</f>
        <v/>
      </c>
      <c r="AL149" s="268" t="str">
        <f>IF(AL148="","",VLOOKUP(AL148,'参考様式１ シフト記号表（勤務時間帯）'!$C$6:$K$35,9,FALSE))</f>
        <v/>
      </c>
      <c r="AM149" s="280" t="str">
        <f>IF(AM148="","",VLOOKUP(AM148,'参考様式１ シフト記号表（勤務時間帯）'!$C$6:$K$35,9,FALSE))</f>
        <v/>
      </c>
      <c r="AN149" s="256" t="str">
        <f>IF(AN148="","",VLOOKUP(AN148,'参考様式１ シフト記号表（勤務時間帯）'!$C$6:$K$35,9,FALSE))</f>
        <v/>
      </c>
      <c r="AO149" s="268" t="str">
        <f>IF(AO148="","",VLOOKUP(AO148,'参考様式１ シフト記号表（勤務時間帯）'!$C$6:$K$35,9,FALSE))</f>
        <v/>
      </c>
      <c r="AP149" s="268" t="str">
        <f>IF(AP148="","",VLOOKUP(AP148,'参考様式１ シフト記号表（勤務時間帯）'!$C$6:$K$35,9,FALSE))</f>
        <v/>
      </c>
      <c r="AQ149" s="268" t="str">
        <f>IF(AQ148="","",VLOOKUP(AQ148,'参考様式１ シフト記号表（勤務時間帯）'!$C$6:$K$35,9,FALSE))</f>
        <v/>
      </c>
      <c r="AR149" s="268" t="str">
        <f>IF(AR148="","",VLOOKUP(AR148,'参考様式１ シフト記号表（勤務時間帯）'!$C$6:$K$35,9,FALSE))</f>
        <v/>
      </c>
      <c r="AS149" s="268" t="str">
        <f>IF(AS148="","",VLOOKUP(AS148,'参考様式１ シフト記号表（勤務時間帯）'!$C$6:$K$35,9,FALSE))</f>
        <v/>
      </c>
      <c r="AT149" s="280" t="str">
        <f>IF(AT148="","",VLOOKUP(AT148,'参考様式１ シフト記号表（勤務時間帯）'!$C$6:$K$35,9,FALSE))</f>
        <v/>
      </c>
      <c r="AU149" s="256" t="str">
        <f>IF(AU148="","",VLOOKUP(AU148,'参考様式１ シフト記号表（勤務時間帯）'!$C$6:$K$35,9,FALSE))</f>
        <v/>
      </c>
      <c r="AV149" s="268" t="str">
        <f>IF(AV148="","",VLOOKUP(AV148,'参考様式１ シフト記号表（勤務時間帯）'!$C$6:$K$35,9,FALSE))</f>
        <v/>
      </c>
      <c r="AW149" s="268" t="str">
        <f>IF(AW148="","",VLOOKUP(AW148,'参考様式１ シフト記号表（勤務時間帯）'!$C$6:$K$35,9,FALSE))</f>
        <v/>
      </c>
      <c r="AX149" s="327">
        <f>IF($BB$3="４週",SUM(S149:AT149),IF($BB$3="暦月",SUM(S149:AW149),""))</f>
        <v>0</v>
      </c>
      <c r="AY149" s="340"/>
      <c r="AZ149" s="352">
        <f>IF($BB$3="４週",AX149/4,IF($BB$3="暦月",'参考様式１（100名）'!AX149/('参考様式１（100名）'!$BB$8/7),""))</f>
        <v>0</v>
      </c>
      <c r="BA149" s="362"/>
      <c r="BB149" s="381"/>
      <c r="BC149" s="205"/>
      <c r="BD149" s="205"/>
      <c r="BE149" s="205"/>
      <c r="BF149" s="217"/>
    </row>
    <row r="150" spans="2:58" ht="20.25" customHeight="1">
      <c r="B150" s="101"/>
      <c r="C150" s="121"/>
      <c r="D150" s="139"/>
      <c r="E150" s="150"/>
      <c r="F150" s="423">
        <f>C148</f>
        <v>0</v>
      </c>
      <c r="G150" s="168"/>
      <c r="H150" s="179"/>
      <c r="I150" s="187"/>
      <c r="J150" s="187"/>
      <c r="K150" s="192"/>
      <c r="L150" s="200"/>
      <c r="M150" s="207"/>
      <c r="N150" s="207"/>
      <c r="O150" s="219"/>
      <c r="P150" s="226" t="s">
        <v>107</v>
      </c>
      <c r="Q150" s="235"/>
      <c r="R150" s="243"/>
      <c r="S150" s="257" t="str">
        <f>IF(S148="","",VLOOKUP(S148,'参考様式１ シフト記号表（勤務時間帯）'!$C$6:$S$35,17,FALSE))</f>
        <v/>
      </c>
      <c r="T150" s="269" t="str">
        <f>IF(T148="","",VLOOKUP(T148,'参考様式１ シフト記号表（勤務時間帯）'!$C$6:$S$35,17,FALSE))</f>
        <v/>
      </c>
      <c r="U150" s="269" t="str">
        <f>IF(U148="","",VLOOKUP(U148,'参考様式１ シフト記号表（勤務時間帯）'!$C$6:$S$35,17,FALSE))</f>
        <v/>
      </c>
      <c r="V150" s="269" t="str">
        <f>IF(V148="","",VLOOKUP(V148,'参考様式１ シフト記号表（勤務時間帯）'!$C$6:$S$35,17,FALSE))</f>
        <v/>
      </c>
      <c r="W150" s="269" t="str">
        <f>IF(W148="","",VLOOKUP(W148,'参考様式１ シフト記号表（勤務時間帯）'!$C$6:$S$35,17,FALSE))</f>
        <v/>
      </c>
      <c r="X150" s="269" t="str">
        <f>IF(X148="","",VLOOKUP(X148,'参考様式１ シフト記号表（勤務時間帯）'!$C$6:$S$35,17,FALSE))</f>
        <v/>
      </c>
      <c r="Y150" s="281" t="str">
        <f>IF(Y148="","",VLOOKUP(Y148,'参考様式１ シフト記号表（勤務時間帯）'!$C$6:$S$35,17,FALSE))</f>
        <v/>
      </c>
      <c r="Z150" s="257" t="str">
        <f>IF(Z148="","",VLOOKUP(Z148,'参考様式１ シフト記号表（勤務時間帯）'!$C$6:$S$35,17,FALSE))</f>
        <v/>
      </c>
      <c r="AA150" s="269" t="str">
        <f>IF(AA148="","",VLOOKUP(AA148,'参考様式１ シフト記号表（勤務時間帯）'!$C$6:$S$35,17,FALSE))</f>
        <v/>
      </c>
      <c r="AB150" s="269" t="str">
        <f>IF(AB148="","",VLOOKUP(AB148,'参考様式１ シフト記号表（勤務時間帯）'!$C$6:$S$35,17,FALSE))</f>
        <v/>
      </c>
      <c r="AC150" s="269" t="str">
        <f>IF(AC148="","",VLOOKUP(AC148,'参考様式１ シフト記号表（勤務時間帯）'!$C$6:$S$35,17,FALSE))</f>
        <v/>
      </c>
      <c r="AD150" s="269" t="str">
        <f>IF(AD148="","",VLOOKUP(AD148,'参考様式１ シフト記号表（勤務時間帯）'!$C$6:$S$35,17,FALSE))</f>
        <v/>
      </c>
      <c r="AE150" s="269" t="str">
        <f>IF(AE148="","",VLOOKUP(AE148,'参考様式１ シフト記号表（勤務時間帯）'!$C$6:$S$35,17,FALSE))</f>
        <v/>
      </c>
      <c r="AF150" s="281" t="str">
        <f>IF(AF148="","",VLOOKUP(AF148,'参考様式１ シフト記号表（勤務時間帯）'!$C$6:$S$35,17,FALSE))</f>
        <v/>
      </c>
      <c r="AG150" s="257" t="str">
        <f>IF(AG148="","",VLOOKUP(AG148,'参考様式１ シフト記号表（勤務時間帯）'!$C$6:$S$35,17,FALSE))</f>
        <v/>
      </c>
      <c r="AH150" s="269" t="str">
        <f>IF(AH148="","",VLOOKUP(AH148,'参考様式１ シフト記号表（勤務時間帯）'!$C$6:$S$35,17,FALSE))</f>
        <v/>
      </c>
      <c r="AI150" s="269" t="str">
        <f>IF(AI148="","",VLOOKUP(AI148,'参考様式１ シフト記号表（勤務時間帯）'!$C$6:$S$35,17,FALSE))</f>
        <v/>
      </c>
      <c r="AJ150" s="269" t="str">
        <f>IF(AJ148="","",VLOOKUP(AJ148,'参考様式１ シフト記号表（勤務時間帯）'!$C$6:$S$35,17,FALSE))</f>
        <v/>
      </c>
      <c r="AK150" s="269" t="str">
        <f>IF(AK148="","",VLOOKUP(AK148,'参考様式１ シフト記号表（勤務時間帯）'!$C$6:$S$35,17,FALSE))</f>
        <v/>
      </c>
      <c r="AL150" s="269" t="str">
        <f>IF(AL148="","",VLOOKUP(AL148,'参考様式１ シフト記号表（勤務時間帯）'!$C$6:$S$35,17,FALSE))</f>
        <v/>
      </c>
      <c r="AM150" s="281" t="str">
        <f>IF(AM148="","",VLOOKUP(AM148,'参考様式１ シフト記号表（勤務時間帯）'!$C$6:$S$35,17,FALSE))</f>
        <v/>
      </c>
      <c r="AN150" s="257" t="str">
        <f>IF(AN148="","",VLOOKUP(AN148,'参考様式１ シフト記号表（勤務時間帯）'!$C$6:$S$35,17,FALSE))</f>
        <v/>
      </c>
      <c r="AO150" s="269" t="str">
        <f>IF(AO148="","",VLOOKUP(AO148,'参考様式１ シフト記号表（勤務時間帯）'!$C$6:$S$35,17,FALSE))</f>
        <v/>
      </c>
      <c r="AP150" s="269" t="str">
        <f>IF(AP148="","",VLOOKUP(AP148,'参考様式１ シフト記号表（勤務時間帯）'!$C$6:$S$35,17,FALSE))</f>
        <v/>
      </c>
      <c r="AQ150" s="269" t="str">
        <f>IF(AQ148="","",VLOOKUP(AQ148,'参考様式１ シフト記号表（勤務時間帯）'!$C$6:$S$35,17,FALSE))</f>
        <v/>
      </c>
      <c r="AR150" s="269" t="str">
        <f>IF(AR148="","",VLOOKUP(AR148,'参考様式１ シフト記号表（勤務時間帯）'!$C$6:$S$35,17,FALSE))</f>
        <v/>
      </c>
      <c r="AS150" s="269" t="str">
        <f>IF(AS148="","",VLOOKUP(AS148,'参考様式１ シフト記号表（勤務時間帯）'!$C$6:$S$35,17,FALSE))</f>
        <v/>
      </c>
      <c r="AT150" s="281" t="str">
        <f>IF(AT148="","",VLOOKUP(AT148,'参考様式１ シフト記号表（勤務時間帯）'!$C$6:$S$35,17,FALSE))</f>
        <v/>
      </c>
      <c r="AU150" s="257" t="str">
        <f>IF(AU148="","",VLOOKUP(AU148,'参考様式１ シフト記号表（勤務時間帯）'!$C$6:$S$35,17,FALSE))</f>
        <v/>
      </c>
      <c r="AV150" s="269" t="str">
        <f>IF(AV148="","",VLOOKUP(AV148,'参考様式１ シフト記号表（勤務時間帯）'!$C$6:$S$35,17,FALSE))</f>
        <v/>
      </c>
      <c r="AW150" s="269" t="str">
        <f>IF(AW148="","",VLOOKUP(AW148,'参考様式１ シフト記号表（勤務時間帯）'!$C$6:$S$35,17,FALSE))</f>
        <v/>
      </c>
      <c r="AX150" s="328">
        <f>IF($BB$3="４週",SUM(S150:AT150),IF($BB$3="暦月",SUM(S150:AW150),""))</f>
        <v>0</v>
      </c>
      <c r="AY150" s="341"/>
      <c r="AZ150" s="353">
        <f>IF($BB$3="４週",AX150/4,IF($BB$3="暦月",'参考様式１（100名）'!AX150/('参考様式１（100名）'!$BB$8/7),""))</f>
        <v>0</v>
      </c>
      <c r="BA150" s="363"/>
      <c r="BB150" s="382"/>
      <c r="BC150" s="207"/>
      <c r="BD150" s="207"/>
      <c r="BE150" s="207"/>
      <c r="BF150" s="219"/>
    </row>
    <row r="151" spans="2:58" ht="20.25" customHeight="1">
      <c r="B151" s="101">
        <f>B148+1</f>
        <v>44</v>
      </c>
      <c r="C151" s="119"/>
      <c r="D151" s="137"/>
      <c r="E151" s="148"/>
      <c r="F151" s="156"/>
      <c r="G151" s="156"/>
      <c r="H151" s="180"/>
      <c r="I151" s="187"/>
      <c r="J151" s="187"/>
      <c r="K151" s="192"/>
      <c r="L151" s="199"/>
      <c r="M151" s="206"/>
      <c r="N151" s="206"/>
      <c r="O151" s="218"/>
      <c r="P151" s="227" t="s">
        <v>105</v>
      </c>
      <c r="Q151" s="236"/>
      <c r="R151" s="244"/>
      <c r="S151" s="431"/>
      <c r="T151" s="434"/>
      <c r="U151" s="434"/>
      <c r="V151" s="434"/>
      <c r="W151" s="434"/>
      <c r="X151" s="434"/>
      <c r="Y151" s="436"/>
      <c r="Z151" s="431"/>
      <c r="AA151" s="434"/>
      <c r="AB151" s="434"/>
      <c r="AC151" s="434"/>
      <c r="AD151" s="434"/>
      <c r="AE151" s="434"/>
      <c r="AF151" s="436"/>
      <c r="AG151" s="431"/>
      <c r="AH151" s="434"/>
      <c r="AI151" s="434"/>
      <c r="AJ151" s="434"/>
      <c r="AK151" s="434"/>
      <c r="AL151" s="434"/>
      <c r="AM151" s="436"/>
      <c r="AN151" s="431"/>
      <c r="AO151" s="434"/>
      <c r="AP151" s="434"/>
      <c r="AQ151" s="434"/>
      <c r="AR151" s="434"/>
      <c r="AS151" s="434"/>
      <c r="AT151" s="436"/>
      <c r="AU151" s="431"/>
      <c r="AV151" s="434"/>
      <c r="AW151" s="434"/>
      <c r="AX151" s="439"/>
      <c r="AY151" s="443"/>
      <c r="AZ151" s="446"/>
      <c r="BA151" s="449"/>
      <c r="BB151" s="380"/>
      <c r="BC151" s="206"/>
      <c r="BD151" s="206"/>
      <c r="BE151" s="206"/>
      <c r="BF151" s="218"/>
    </row>
    <row r="152" spans="2:58" ht="20.25" customHeight="1">
      <c r="B152" s="101"/>
      <c r="C152" s="120"/>
      <c r="D152" s="138"/>
      <c r="E152" s="149"/>
      <c r="F152" s="154"/>
      <c r="G152" s="167"/>
      <c r="H152" s="179"/>
      <c r="I152" s="187"/>
      <c r="J152" s="187"/>
      <c r="K152" s="192"/>
      <c r="L152" s="198"/>
      <c r="M152" s="205"/>
      <c r="N152" s="205"/>
      <c r="O152" s="217"/>
      <c r="P152" s="225" t="s">
        <v>40</v>
      </c>
      <c r="Q152" s="234"/>
      <c r="R152" s="242"/>
      <c r="S152" s="256" t="str">
        <f>IF(S151="","",VLOOKUP(S151,'参考様式１ シフト記号表（勤務時間帯）'!$C$6:$K$35,9,FALSE))</f>
        <v/>
      </c>
      <c r="T152" s="268" t="str">
        <f>IF(T151="","",VLOOKUP(T151,'参考様式１ シフト記号表（勤務時間帯）'!$C$6:$K$35,9,FALSE))</f>
        <v/>
      </c>
      <c r="U152" s="268" t="str">
        <f>IF(U151="","",VLOOKUP(U151,'参考様式１ シフト記号表（勤務時間帯）'!$C$6:$K$35,9,FALSE))</f>
        <v/>
      </c>
      <c r="V152" s="268" t="str">
        <f>IF(V151="","",VLOOKUP(V151,'参考様式１ シフト記号表（勤務時間帯）'!$C$6:$K$35,9,FALSE))</f>
        <v/>
      </c>
      <c r="W152" s="268" t="str">
        <f>IF(W151="","",VLOOKUP(W151,'参考様式１ シフト記号表（勤務時間帯）'!$C$6:$K$35,9,FALSE))</f>
        <v/>
      </c>
      <c r="X152" s="268" t="str">
        <f>IF(X151="","",VLOOKUP(X151,'参考様式１ シフト記号表（勤務時間帯）'!$C$6:$K$35,9,FALSE))</f>
        <v/>
      </c>
      <c r="Y152" s="280" t="str">
        <f>IF(Y151="","",VLOOKUP(Y151,'参考様式１ シフト記号表（勤務時間帯）'!$C$6:$K$35,9,FALSE))</f>
        <v/>
      </c>
      <c r="Z152" s="256" t="str">
        <f>IF(Z151="","",VLOOKUP(Z151,'参考様式１ シフト記号表（勤務時間帯）'!$C$6:$K$35,9,FALSE))</f>
        <v/>
      </c>
      <c r="AA152" s="268" t="str">
        <f>IF(AA151="","",VLOOKUP(AA151,'参考様式１ シフト記号表（勤務時間帯）'!$C$6:$K$35,9,FALSE))</f>
        <v/>
      </c>
      <c r="AB152" s="268" t="str">
        <f>IF(AB151="","",VLOOKUP(AB151,'参考様式１ シフト記号表（勤務時間帯）'!$C$6:$K$35,9,FALSE))</f>
        <v/>
      </c>
      <c r="AC152" s="268" t="str">
        <f>IF(AC151="","",VLOOKUP(AC151,'参考様式１ シフト記号表（勤務時間帯）'!$C$6:$K$35,9,FALSE))</f>
        <v/>
      </c>
      <c r="AD152" s="268" t="str">
        <f>IF(AD151="","",VLOOKUP(AD151,'参考様式１ シフト記号表（勤務時間帯）'!$C$6:$K$35,9,FALSE))</f>
        <v/>
      </c>
      <c r="AE152" s="268" t="str">
        <f>IF(AE151="","",VLOOKUP(AE151,'参考様式１ シフト記号表（勤務時間帯）'!$C$6:$K$35,9,FALSE))</f>
        <v/>
      </c>
      <c r="AF152" s="280" t="str">
        <f>IF(AF151="","",VLOOKUP(AF151,'参考様式１ シフト記号表（勤務時間帯）'!$C$6:$K$35,9,FALSE))</f>
        <v/>
      </c>
      <c r="AG152" s="256" t="str">
        <f>IF(AG151="","",VLOOKUP(AG151,'参考様式１ シフト記号表（勤務時間帯）'!$C$6:$K$35,9,FALSE))</f>
        <v/>
      </c>
      <c r="AH152" s="268" t="str">
        <f>IF(AH151="","",VLOOKUP(AH151,'参考様式１ シフト記号表（勤務時間帯）'!$C$6:$K$35,9,FALSE))</f>
        <v/>
      </c>
      <c r="AI152" s="268" t="str">
        <f>IF(AI151="","",VLOOKUP(AI151,'参考様式１ シフト記号表（勤務時間帯）'!$C$6:$K$35,9,FALSE))</f>
        <v/>
      </c>
      <c r="AJ152" s="268" t="str">
        <f>IF(AJ151="","",VLOOKUP(AJ151,'参考様式１ シフト記号表（勤務時間帯）'!$C$6:$K$35,9,FALSE))</f>
        <v/>
      </c>
      <c r="AK152" s="268" t="str">
        <f>IF(AK151="","",VLOOKUP(AK151,'参考様式１ シフト記号表（勤務時間帯）'!$C$6:$K$35,9,FALSE))</f>
        <v/>
      </c>
      <c r="AL152" s="268" t="str">
        <f>IF(AL151="","",VLOOKUP(AL151,'参考様式１ シフト記号表（勤務時間帯）'!$C$6:$K$35,9,FALSE))</f>
        <v/>
      </c>
      <c r="AM152" s="280" t="str">
        <f>IF(AM151="","",VLOOKUP(AM151,'参考様式１ シフト記号表（勤務時間帯）'!$C$6:$K$35,9,FALSE))</f>
        <v/>
      </c>
      <c r="AN152" s="256" t="str">
        <f>IF(AN151="","",VLOOKUP(AN151,'参考様式１ シフト記号表（勤務時間帯）'!$C$6:$K$35,9,FALSE))</f>
        <v/>
      </c>
      <c r="AO152" s="268" t="str">
        <f>IF(AO151="","",VLOOKUP(AO151,'参考様式１ シフト記号表（勤務時間帯）'!$C$6:$K$35,9,FALSE))</f>
        <v/>
      </c>
      <c r="AP152" s="268" t="str">
        <f>IF(AP151="","",VLOOKUP(AP151,'参考様式１ シフト記号表（勤務時間帯）'!$C$6:$K$35,9,FALSE))</f>
        <v/>
      </c>
      <c r="AQ152" s="268" t="str">
        <f>IF(AQ151="","",VLOOKUP(AQ151,'参考様式１ シフト記号表（勤務時間帯）'!$C$6:$K$35,9,FALSE))</f>
        <v/>
      </c>
      <c r="AR152" s="268" t="str">
        <f>IF(AR151="","",VLOOKUP(AR151,'参考様式１ シフト記号表（勤務時間帯）'!$C$6:$K$35,9,FALSE))</f>
        <v/>
      </c>
      <c r="AS152" s="268" t="str">
        <f>IF(AS151="","",VLOOKUP(AS151,'参考様式１ シフト記号表（勤務時間帯）'!$C$6:$K$35,9,FALSE))</f>
        <v/>
      </c>
      <c r="AT152" s="280" t="str">
        <f>IF(AT151="","",VLOOKUP(AT151,'参考様式１ シフト記号表（勤務時間帯）'!$C$6:$K$35,9,FALSE))</f>
        <v/>
      </c>
      <c r="AU152" s="256" t="str">
        <f>IF(AU151="","",VLOOKUP(AU151,'参考様式１ シフト記号表（勤務時間帯）'!$C$6:$K$35,9,FALSE))</f>
        <v/>
      </c>
      <c r="AV152" s="268" t="str">
        <f>IF(AV151="","",VLOOKUP(AV151,'参考様式１ シフト記号表（勤務時間帯）'!$C$6:$K$35,9,FALSE))</f>
        <v/>
      </c>
      <c r="AW152" s="268" t="str">
        <f>IF(AW151="","",VLOOKUP(AW151,'参考様式１ シフト記号表（勤務時間帯）'!$C$6:$K$35,9,FALSE))</f>
        <v/>
      </c>
      <c r="AX152" s="327">
        <f>IF($BB$3="４週",SUM(S152:AT152),IF($BB$3="暦月",SUM(S152:AW152),""))</f>
        <v>0</v>
      </c>
      <c r="AY152" s="340"/>
      <c r="AZ152" s="352">
        <f>IF($BB$3="４週",AX152/4,IF($BB$3="暦月",'参考様式１（100名）'!AX152/('参考様式１（100名）'!$BB$8/7),""))</f>
        <v>0</v>
      </c>
      <c r="BA152" s="362"/>
      <c r="BB152" s="381"/>
      <c r="BC152" s="205"/>
      <c r="BD152" s="205"/>
      <c r="BE152" s="205"/>
      <c r="BF152" s="217"/>
    </row>
    <row r="153" spans="2:58" ht="20.25" customHeight="1">
      <c r="B153" s="101"/>
      <c r="C153" s="121"/>
      <c r="D153" s="139"/>
      <c r="E153" s="150"/>
      <c r="F153" s="423">
        <f>C151</f>
        <v>0</v>
      </c>
      <c r="G153" s="168"/>
      <c r="H153" s="179"/>
      <c r="I153" s="187"/>
      <c r="J153" s="187"/>
      <c r="K153" s="192"/>
      <c r="L153" s="200"/>
      <c r="M153" s="207"/>
      <c r="N153" s="207"/>
      <c r="O153" s="219"/>
      <c r="P153" s="226" t="s">
        <v>107</v>
      </c>
      <c r="Q153" s="235"/>
      <c r="R153" s="243"/>
      <c r="S153" s="257" t="str">
        <f>IF(S151="","",VLOOKUP(S151,'参考様式１ シフト記号表（勤務時間帯）'!$C$6:$S$35,17,FALSE))</f>
        <v/>
      </c>
      <c r="T153" s="269" t="str">
        <f>IF(T151="","",VLOOKUP(T151,'参考様式１ シフト記号表（勤務時間帯）'!$C$6:$S$35,17,FALSE))</f>
        <v/>
      </c>
      <c r="U153" s="269" t="str">
        <f>IF(U151="","",VLOOKUP(U151,'参考様式１ シフト記号表（勤務時間帯）'!$C$6:$S$35,17,FALSE))</f>
        <v/>
      </c>
      <c r="V153" s="269" t="str">
        <f>IF(V151="","",VLOOKUP(V151,'参考様式１ シフト記号表（勤務時間帯）'!$C$6:$S$35,17,FALSE))</f>
        <v/>
      </c>
      <c r="W153" s="269" t="str">
        <f>IF(W151="","",VLOOKUP(W151,'参考様式１ シフト記号表（勤務時間帯）'!$C$6:$S$35,17,FALSE))</f>
        <v/>
      </c>
      <c r="X153" s="269" t="str">
        <f>IF(X151="","",VLOOKUP(X151,'参考様式１ シフト記号表（勤務時間帯）'!$C$6:$S$35,17,FALSE))</f>
        <v/>
      </c>
      <c r="Y153" s="281" t="str">
        <f>IF(Y151="","",VLOOKUP(Y151,'参考様式１ シフト記号表（勤務時間帯）'!$C$6:$S$35,17,FALSE))</f>
        <v/>
      </c>
      <c r="Z153" s="257" t="str">
        <f>IF(Z151="","",VLOOKUP(Z151,'参考様式１ シフト記号表（勤務時間帯）'!$C$6:$S$35,17,FALSE))</f>
        <v/>
      </c>
      <c r="AA153" s="269" t="str">
        <f>IF(AA151="","",VLOOKUP(AA151,'参考様式１ シフト記号表（勤務時間帯）'!$C$6:$S$35,17,FALSE))</f>
        <v/>
      </c>
      <c r="AB153" s="269" t="str">
        <f>IF(AB151="","",VLOOKUP(AB151,'参考様式１ シフト記号表（勤務時間帯）'!$C$6:$S$35,17,FALSE))</f>
        <v/>
      </c>
      <c r="AC153" s="269" t="str">
        <f>IF(AC151="","",VLOOKUP(AC151,'参考様式１ シフト記号表（勤務時間帯）'!$C$6:$S$35,17,FALSE))</f>
        <v/>
      </c>
      <c r="AD153" s="269" t="str">
        <f>IF(AD151="","",VLOOKUP(AD151,'参考様式１ シフト記号表（勤務時間帯）'!$C$6:$S$35,17,FALSE))</f>
        <v/>
      </c>
      <c r="AE153" s="269" t="str">
        <f>IF(AE151="","",VLOOKUP(AE151,'参考様式１ シフト記号表（勤務時間帯）'!$C$6:$S$35,17,FALSE))</f>
        <v/>
      </c>
      <c r="AF153" s="281" t="str">
        <f>IF(AF151="","",VLOOKUP(AF151,'参考様式１ シフト記号表（勤務時間帯）'!$C$6:$S$35,17,FALSE))</f>
        <v/>
      </c>
      <c r="AG153" s="257" t="str">
        <f>IF(AG151="","",VLOOKUP(AG151,'参考様式１ シフト記号表（勤務時間帯）'!$C$6:$S$35,17,FALSE))</f>
        <v/>
      </c>
      <c r="AH153" s="269" t="str">
        <f>IF(AH151="","",VLOOKUP(AH151,'参考様式１ シフト記号表（勤務時間帯）'!$C$6:$S$35,17,FALSE))</f>
        <v/>
      </c>
      <c r="AI153" s="269" t="str">
        <f>IF(AI151="","",VLOOKUP(AI151,'参考様式１ シフト記号表（勤務時間帯）'!$C$6:$S$35,17,FALSE))</f>
        <v/>
      </c>
      <c r="AJ153" s="269" t="str">
        <f>IF(AJ151="","",VLOOKUP(AJ151,'参考様式１ シフト記号表（勤務時間帯）'!$C$6:$S$35,17,FALSE))</f>
        <v/>
      </c>
      <c r="AK153" s="269" t="str">
        <f>IF(AK151="","",VLOOKUP(AK151,'参考様式１ シフト記号表（勤務時間帯）'!$C$6:$S$35,17,FALSE))</f>
        <v/>
      </c>
      <c r="AL153" s="269" t="str">
        <f>IF(AL151="","",VLOOKUP(AL151,'参考様式１ シフト記号表（勤務時間帯）'!$C$6:$S$35,17,FALSE))</f>
        <v/>
      </c>
      <c r="AM153" s="281" t="str">
        <f>IF(AM151="","",VLOOKUP(AM151,'参考様式１ シフト記号表（勤務時間帯）'!$C$6:$S$35,17,FALSE))</f>
        <v/>
      </c>
      <c r="AN153" s="257" t="str">
        <f>IF(AN151="","",VLOOKUP(AN151,'参考様式１ シフト記号表（勤務時間帯）'!$C$6:$S$35,17,FALSE))</f>
        <v/>
      </c>
      <c r="AO153" s="269" t="str">
        <f>IF(AO151="","",VLOOKUP(AO151,'参考様式１ シフト記号表（勤務時間帯）'!$C$6:$S$35,17,FALSE))</f>
        <v/>
      </c>
      <c r="AP153" s="269" t="str">
        <f>IF(AP151="","",VLOOKUP(AP151,'参考様式１ シフト記号表（勤務時間帯）'!$C$6:$S$35,17,FALSE))</f>
        <v/>
      </c>
      <c r="AQ153" s="269" t="str">
        <f>IF(AQ151="","",VLOOKUP(AQ151,'参考様式１ シフト記号表（勤務時間帯）'!$C$6:$S$35,17,FALSE))</f>
        <v/>
      </c>
      <c r="AR153" s="269" t="str">
        <f>IF(AR151="","",VLOOKUP(AR151,'参考様式１ シフト記号表（勤務時間帯）'!$C$6:$S$35,17,FALSE))</f>
        <v/>
      </c>
      <c r="AS153" s="269" t="str">
        <f>IF(AS151="","",VLOOKUP(AS151,'参考様式１ シフト記号表（勤務時間帯）'!$C$6:$S$35,17,FALSE))</f>
        <v/>
      </c>
      <c r="AT153" s="281" t="str">
        <f>IF(AT151="","",VLOOKUP(AT151,'参考様式１ シフト記号表（勤務時間帯）'!$C$6:$S$35,17,FALSE))</f>
        <v/>
      </c>
      <c r="AU153" s="257" t="str">
        <f>IF(AU151="","",VLOOKUP(AU151,'参考様式１ シフト記号表（勤務時間帯）'!$C$6:$S$35,17,FALSE))</f>
        <v/>
      </c>
      <c r="AV153" s="269" t="str">
        <f>IF(AV151="","",VLOOKUP(AV151,'参考様式１ シフト記号表（勤務時間帯）'!$C$6:$S$35,17,FALSE))</f>
        <v/>
      </c>
      <c r="AW153" s="269" t="str">
        <f>IF(AW151="","",VLOOKUP(AW151,'参考様式１ シフト記号表（勤務時間帯）'!$C$6:$S$35,17,FALSE))</f>
        <v/>
      </c>
      <c r="AX153" s="328">
        <f>IF($BB$3="４週",SUM(S153:AT153),IF($BB$3="暦月",SUM(S153:AW153),""))</f>
        <v>0</v>
      </c>
      <c r="AY153" s="341"/>
      <c r="AZ153" s="353">
        <f>IF($BB$3="４週",AX153/4,IF($BB$3="暦月",'参考様式１（100名）'!AX153/('参考様式１（100名）'!$BB$8/7),""))</f>
        <v>0</v>
      </c>
      <c r="BA153" s="363"/>
      <c r="BB153" s="382"/>
      <c r="BC153" s="207"/>
      <c r="BD153" s="207"/>
      <c r="BE153" s="207"/>
      <c r="BF153" s="219"/>
    </row>
    <row r="154" spans="2:58" ht="20.25" customHeight="1">
      <c r="B154" s="101">
        <f>B151+1</f>
        <v>45</v>
      </c>
      <c r="C154" s="119"/>
      <c r="D154" s="137"/>
      <c r="E154" s="148"/>
      <c r="F154" s="156"/>
      <c r="G154" s="156"/>
      <c r="H154" s="180"/>
      <c r="I154" s="187"/>
      <c r="J154" s="187"/>
      <c r="K154" s="192"/>
      <c r="L154" s="199"/>
      <c r="M154" s="206"/>
      <c r="N154" s="206"/>
      <c r="O154" s="218"/>
      <c r="P154" s="227" t="s">
        <v>105</v>
      </c>
      <c r="Q154" s="236"/>
      <c r="R154" s="244"/>
      <c r="S154" s="431"/>
      <c r="T154" s="434"/>
      <c r="U154" s="434"/>
      <c r="V154" s="434"/>
      <c r="W154" s="434"/>
      <c r="X154" s="434"/>
      <c r="Y154" s="436"/>
      <c r="Z154" s="431"/>
      <c r="AA154" s="434"/>
      <c r="AB154" s="434"/>
      <c r="AC154" s="434"/>
      <c r="AD154" s="434"/>
      <c r="AE154" s="434"/>
      <c r="AF154" s="436"/>
      <c r="AG154" s="431"/>
      <c r="AH154" s="434"/>
      <c r="AI154" s="434"/>
      <c r="AJ154" s="434"/>
      <c r="AK154" s="434"/>
      <c r="AL154" s="434"/>
      <c r="AM154" s="436"/>
      <c r="AN154" s="431"/>
      <c r="AO154" s="434"/>
      <c r="AP154" s="434"/>
      <c r="AQ154" s="434"/>
      <c r="AR154" s="434"/>
      <c r="AS154" s="434"/>
      <c r="AT154" s="436"/>
      <c r="AU154" s="431"/>
      <c r="AV154" s="434"/>
      <c r="AW154" s="434"/>
      <c r="AX154" s="439"/>
      <c r="AY154" s="443"/>
      <c r="AZ154" s="446"/>
      <c r="BA154" s="449"/>
      <c r="BB154" s="380"/>
      <c r="BC154" s="206"/>
      <c r="BD154" s="206"/>
      <c r="BE154" s="206"/>
      <c r="BF154" s="218"/>
    </row>
    <row r="155" spans="2:58" ht="20.25" customHeight="1">
      <c r="B155" s="101"/>
      <c r="C155" s="120"/>
      <c r="D155" s="138"/>
      <c r="E155" s="149"/>
      <c r="F155" s="154"/>
      <c r="G155" s="167"/>
      <c r="H155" s="179"/>
      <c r="I155" s="187"/>
      <c r="J155" s="187"/>
      <c r="K155" s="192"/>
      <c r="L155" s="198"/>
      <c r="M155" s="205"/>
      <c r="N155" s="205"/>
      <c r="O155" s="217"/>
      <c r="P155" s="225" t="s">
        <v>40</v>
      </c>
      <c r="Q155" s="234"/>
      <c r="R155" s="242"/>
      <c r="S155" s="256" t="str">
        <f>IF(S154="","",VLOOKUP(S154,'参考様式１ シフト記号表（勤務時間帯）'!$C$6:$K$35,9,FALSE))</f>
        <v/>
      </c>
      <c r="T155" s="268" t="str">
        <f>IF(T154="","",VLOOKUP(T154,'参考様式１ シフト記号表（勤務時間帯）'!$C$6:$K$35,9,FALSE))</f>
        <v/>
      </c>
      <c r="U155" s="268" t="str">
        <f>IF(U154="","",VLOOKUP(U154,'参考様式１ シフト記号表（勤務時間帯）'!$C$6:$K$35,9,FALSE))</f>
        <v/>
      </c>
      <c r="V155" s="268" t="str">
        <f>IF(V154="","",VLOOKUP(V154,'参考様式１ シフト記号表（勤務時間帯）'!$C$6:$K$35,9,FALSE))</f>
        <v/>
      </c>
      <c r="W155" s="268" t="str">
        <f>IF(W154="","",VLOOKUP(W154,'参考様式１ シフト記号表（勤務時間帯）'!$C$6:$K$35,9,FALSE))</f>
        <v/>
      </c>
      <c r="X155" s="268" t="str">
        <f>IF(X154="","",VLOOKUP(X154,'参考様式１ シフト記号表（勤務時間帯）'!$C$6:$K$35,9,FALSE))</f>
        <v/>
      </c>
      <c r="Y155" s="280" t="str">
        <f>IF(Y154="","",VLOOKUP(Y154,'参考様式１ シフト記号表（勤務時間帯）'!$C$6:$K$35,9,FALSE))</f>
        <v/>
      </c>
      <c r="Z155" s="256" t="str">
        <f>IF(Z154="","",VLOOKUP(Z154,'参考様式１ シフト記号表（勤務時間帯）'!$C$6:$K$35,9,FALSE))</f>
        <v/>
      </c>
      <c r="AA155" s="268" t="str">
        <f>IF(AA154="","",VLOOKUP(AA154,'参考様式１ シフト記号表（勤務時間帯）'!$C$6:$K$35,9,FALSE))</f>
        <v/>
      </c>
      <c r="AB155" s="268" t="str">
        <f>IF(AB154="","",VLOOKUP(AB154,'参考様式１ シフト記号表（勤務時間帯）'!$C$6:$K$35,9,FALSE))</f>
        <v/>
      </c>
      <c r="AC155" s="268" t="str">
        <f>IF(AC154="","",VLOOKUP(AC154,'参考様式１ シフト記号表（勤務時間帯）'!$C$6:$K$35,9,FALSE))</f>
        <v/>
      </c>
      <c r="AD155" s="268" t="str">
        <f>IF(AD154="","",VLOOKUP(AD154,'参考様式１ シフト記号表（勤務時間帯）'!$C$6:$K$35,9,FALSE))</f>
        <v/>
      </c>
      <c r="AE155" s="268" t="str">
        <f>IF(AE154="","",VLOOKUP(AE154,'参考様式１ シフト記号表（勤務時間帯）'!$C$6:$K$35,9,FALSE))</f>
        <v/>
      </c>
      <c r="AF155" s="280" t="str">
        <f>IF(AF154="","",VLOOKUP(AF154,'参考様式１ シフト記号表（勤務時間帯）'!$C$6:$K$35,9,FALSE))</f>
        <v/>
      </c>
      <c r="AG155" s="256" t="str">
        <f>IF(AG154="","",VLOOKUP(AG154,'参考様式１ シフト記号表（勤務時間帯）'!$C$6:$K$35,9,FALSE))</f>
        <v/>
      </c>
      <c r="AH155" s="268" t="str">
        <f>IF(AH154="","",VLOOKUP(AH154,'参考様式１ シフト記号表（勤務時間帯）'!$C$6:$K$35,9,FALSE))</f>
        <v/>
      </c>
      <c r="AI155" s="268" t="str">
        <f>IF(AI154="","",VLOOKUP(AI154,'参考様式１ シフト記号表（勤務時間帯）'!$C$6:$K$35,9,FALSE))</f>
        <v/>
      </c>
      <c r="AJ155" s="268" t="str">
        <f>IF(AJ154="","",VLOOKUP(AJ154,'参考様式１ シフト記号表（勤務時間帯）'!$C$6:$K$35,9,FALSE))</f>
        <v/>
      </c>
      <c r="AK155" s="268" t="str">
        <f>IF(AK154="","",VLOOKUP(AK154,'参考様式１ シフト記号表（勤務時間帯）'!$C$6:$K$35,9,FALSE))</f>
        <v/>
      </c>
      <c r="AL155" s="268" t="str">
        <f>IF(AL154="","",VLOOKUP(AL154,'参考様式１ シフト記号表（勤務時間帯）'!$C$6:$K$35,9,FALSE))</f>
        <v/>
      </c>
      <c r="AM155" s="280" t="str">
        <f>IF(AM154="","",VLOOKUP(AM154,'参考様式１ シフト記号表（勤務時間帯）'!$C$6:$K$35,9,FALSE))</f>
        <v/>
      </c>
      <c r="AN155" s="256" t="str">
        <f>IF(AN154="","",VLOOKUP(AN154,'参考様式１ シフト記号表（勤務時間帯）'!$C$6:$K$35,9,FALSE))</f>
        <v/>
      </c>
      <c r="AO155" s="268" t="str">
        <f>IF(AO154="","",VLOOKUP(AO154,'参考様式１ シフト記号表（勤務時間帯）'!$C$6:$K$35,9,FALSE))</f>
        <v/>
      </c>
      <c r="AP155" s="268" t="str">
        <f>IF(AP154="","",VLOOKUP(AP154,'参考様式１ シフト記号表（勤務時間帯）'!$C$6:$K$35,9,FALSE))</f>
        <v/>
      </c>
      <c r="AQ155" s="268" t="str">
        <f>IF(AQ154="","",VLOOKUP(AQ154,'参考様式１ シフト記号表（勤務時間帯）'!$C$6:$K$35,9,FALSE))</f>
        <v/>
      </c>
      <c r="AR155" s="268" t="str">
        <f>IF(AR154="","",VLOOKUP(AR154,'参考様式１ シフト記号表（勤務時間帯）'!$C$6:$K$35,9,FALSE))</f>
        <v/>
      </c>
      <c r="AS155" s="268" t="str">
        <f>IF(AS154="","",VLOOKUP(AS154,'参考様式１ シフト記号表（勤務時間帯）'!$C$6:$K$35,9,FALSE))</f>
        <v/>
      </c>
      <c r="AT155" s="280" t="str">
        <f>IF(AT154="","",VLOOKUP(AT154,'参考様式１ シフト記号表（勤務時間帯）'!$C$6:$K$35,9,FALSE))</f>
        <v/>
      </c>
      <c r="AU155" s="256" t="str">
        <f>IF(AU154="","",VLOOKUP(AU154,'参考様式１ シフト記号表（勤務時間帯）'!$C$6:$K$35,9,FALSE))</f>
        <v/>
      </c>
      <c r="AV155" s="268" t="str">
        <f>IF(AV154="","",VLOOKUP(AV154,'参考様式１ シフト記号表（勤務時間帯）'!$C$6:$K$35,9,FALSE))</f>
        <v/>
      </c>
      <c r="AW155" s="268" t="str">
        <f>IF(AW154="","",VLOOKUP(AW154,'参考様式１ シフト記号表（勤務時間帯）'!$C$6:$K$35,9,FALSE))</f>
        <v/>
      </c>
      <c r="AX155" s="327">
        <f>IF($BB$3="４週",SUM(S155:AT155),IF($BB$3="暦月",SUM(S155:AW155),""))</f>
        <v>0</v>
      </c>
      <c r="AY155" s="340"/>
      <c r="AZ155" s="352">
        <f>IF($BB$3="４週",AX155/4,IF($BB$3="暦月",'参考様式１（100名）'!AX155/('参考様式１（100名）'!$BB$8/7),""))</f>
        <v>0</v>
      </c>
      <c r="BA155" s="362"/>
      <c r="BB155" s="381"/>
      <c r="BC155" s="205"/>
      <c r="BD155" s="205"/>
      <c r="BE155" s="205"/>
      <c r="BF155" s="217"/>
    </row>
    <row r="156" spans="2:58" ht="20.25" customHeight="1">
      <c r="B156" s="101"/>
      <c r="C156" s="121"/>
      <c r="D156" s="139"/>
      <c r="E156" s="150"/>
      <c r="F156" s="423">
        <f>C154</f>
        <v>0</v>
      </c>
      <c r="G156" s="168"/>
      <c r="H156" s="179"/>
      <c r="I156" s="187"/>
      <c r="J156" s="187"/>
      <c r="K156" s="192"/>
      <c r="L156" s="200"/>
      <c r="M156" s="207"/>
      <c r="N156" s="207"/>
      <c r="O156" s="219"/>
      <c r="P156" s="226" t="s">
        <v>107</v>
      </c>
      <c r="Q156" s="235"/>
      <c r="R156" s="243"/>
      <c r="S156" s="257" t="str">
        <f>IF(S154="","",VLOOKUP(S154,'参考様式１ シフト記号表（勤務時間帯）'!$C$6:$S$35,17,FALSE))</f>
        <v/>
      </c>
      <c r="T156" s="269" t="str">
        <f>IF(T154="","",VLOOKUP(T154,'参考様式１ シフト記号表（勤務時間帯）'!$C$6:$S$35,17,FALSE))</f>
        <v/>
      </c>
      <c r="U156" s="269" t="str">
        <f>IF(U154="","",VLOOKUP(U154,'参考様式１ シフト記号表（勤務時間帯）'!$C$6:$S$35,17,FALSE))</f>
        <v/>
      </c>
      <c r="V156" s="269" t="str">
        <f>IF(V154="","",VLOOKUP(V154,'参考様式１ シフト記号表（勤務時間帯）'!$C$6:$S$35,17,FALSE))</f>
        <v/>
      </c>
      <c r="W156" s="269" t="str">
        <f>IF(W154="","",VLOOKUP(W154,'参考様式１ シフト記号表（勤務時間帯）'!$C$6:$S$35,17,FALSE))</f>
        <v/>
      </c>
      <c r="X156" s="269" t="str">
        <f>IF(X154="","",VLOOKUP(X154,'参考様式１ シフト記号表（勤務時間帯）'!$C$6:$S$35,17,FALSE))</f>
        <v/>
      </c>
      <c r="Y156" s="281" t="str">
        <f>IF(Y154="","",VLOOKUP(Y154,'参考様式１ シフト記号表（勤務時間帯）'!$C$6:$S$35,17,FALSE))</f>
        <v/>
      </c>
      <c r="Z156" s="257" t="str">
        <f>IF(Z154="","",VLOOKUP(Z154,'参考様式１ シフト記号表（勤務時間帯）'!$C$6:$S$35,17,FALSE))</f>
        <v/>
      </c>
      <c r="AA156" s="269" t="str">
        <f>IF(AA154="","",VLOOKUP(AA154,'参考様式１ シフト記号表（勤務時間帯）'!$C$6:$S$35,17,FALSE))</f>
        <v/>
      </c>
      <c r="AB156" s="269" t="str">
        <f>IF(AB154="","",VLOOKUP(AB154,'参考様式１ シフト記号表（勤務時間帯）'!$C$6:$S$35,17,FALSE))</f>
        <v/>
      </c>
      <c r="AC156" s="269" t="str">
        <f>IF(AC154="","",VLOOKUP(AC154,'参考様式１ シフト記号表（勤務時間帯）'!$C$6:$S$35,17,FALSE))</f>
        <v/>
      </c>
      <c r="AD156" s="269" t="str">
        <f>IF(AD154="","",VLOOKUP(AD154,'参考様式１ シフト記号表（勤務時間帯）'!$C$6:$S$35,17,FALSE))</f>
        <v/>
      </c>
      <c r="AE156" s="269" t="str">
        <f>IF(AE154="","",VLOOKUP(AE154,'参考様式１ シフト記号表（勤務時間帯）'!$C$6:$S$35,17,FALSE))</f>
        <v/>
      </c>
      <c r="AF156" s="281" t="str">
        <f>IF(AF154="","",VLOOKUP(AF154,'参考様式１ シフト記号表（勤務時間帯）'!$C$6:$S$35,17,FALSE))</f>
        <v/>
      </c>
      <c r="AG156" s="257" t="str">
        <f>IF(AG154="","",VLOOKUP(AG154,'参考様式１ シフト記号表（勤務時間帯）'!$C$6:$S$35,17,FALSE))</f>
        <v/>
      </c>
      <c r="AH156" s="269" t="str">
        <f>IF(AH154="","",VLOOKUP(AH154,'参考様式１ シフト記号表（勤務時間帯）'!$C$6:$S$35,17,FALSE))</f>
        <v/>
      </c>
      <c r="AI156" s="269" t="str">
        <f>IF(AI154="","",VLOOKUP(AI154,'参考様式１ シフト記号表（勤務時間帯）'!$C$6:$S$35,17,FALSE))</f>
        <v/>
      </c>
      <c r="AJ156" s="269" t="str">
        <f>IF(AJ154="","",VLOOKUP(AJ154,'参考様式１ シフト記号表（勤務時間帯）'!$C$6:$S$35,17,FALSE))</f>
        <v/>
      </c>
      <c r="AK156" s="269" t="str">
        <f>IF(AK154="","",VLOOKUP(AK154,'参考様式１ シフト記号表（勤務時間帯）'!$C$6:$S$35,17,FALSE))</f>
        <v/>
      </c>
      <c r="AL156" s="269" t="str">
        <f>IF(AL154="","",VLOOKUP(AL154,'参考様式１ シフト記号表（勤務時間帯）'!$C$6:$S$35,17,FALSE))</f>
        <v/>
      </c>
      <c r="AM156" s="281" t="str">
        <f>IF(AM154="","",VLOOKUP(AM154,'参考様式１ シフト記号表（勤務時間帯）'!$C$6:$S$35,17,FALSE))</f>
        <v/>
      </c>
      <c r="AN156" s="257" t="str">
        <f>IF(AN154="","",VLOOKUP(AN154,'参考様式１ シフト記号表（勤務時間帯）'!$C$6:$S$35,17,FALSE))</f>
        <v/>
      </c>
      <c r="AO156" s="269" t="str">
        <f>IF(AO154="","",VLOOKUP(AO154,'参考様式１ シフト記号表（勤務時間帯）'!$C$6:$S$35,17,FALSE))</f>
        <v/>
      </c>
      <c r="AP156" s="269" t="str">
        <f>IF(AP154="","",VLOOKUP(AP154,'参考様式１ シフト記号表（勤務時間帯）'!$C$6:$S$35,17,FALSE))</f>
        <v/>
      </c>
      <c r="AQ156" s="269" t="str">
        <f>IF(AQ154="","",VLOOKUP(AQ154,'参考様式１ シフト記号表（勤務時間帯）'!$C$6:$S$35,17,FALSE))</f>
        <v/>
      </c>
      <c r="AR156" s="269" t="str">
        <f>IF(AR154="","",VLOOKUP(AR154,'参考様式１ シフト記号表（勤務時間帯）'!$C$6:$S$35,17,FALSE))</f>
        <v/>
      </c>
      <c r="AS156" s="269" t="str">
        <f>IF(AS154="","",VLOOKUP(AS154,'参考様式１ シフト記号表（勤務時間帯）'!$C$6:$S$35,17,FALSE))</f>
        <v/>
      </c>
      <c r="AT156" s="281" t="str">
        <f>IF(AT154="","",VLOOKUP(AT154,'参考様式１ シフト記号表（勤務時間帯）'!$C$6:$S$35,17,FALSE))</f>
        <v/>
      </c>
      <c r="AU156" s="257" t="str">
        <f>IF(AU154="","",VLOOKUP(AU154,'参考様式１ シフト記号表（勤務時間帯）'!$C$6:$S$35,17,FALSE))</f>
        <v/>
      </c>
      <c r="AV156" s="269" t="str">
        <f>IF(AV154="","",VLOOKUP(AV154,'参考様式１ シフト記号表（勤務時間帯）'!$C$6:$S$35,17,FALSE))</f>
        <v/>
      </c>
      <c r="AW156" s="269" t="str">
        <f>IF(AW154="","",VLOOKUP(AW154,'参考様式１ シフト記号表（勤務時間帯）'!$C$6:$S$35,17,FALSE))</f>
        <v/>
      </c>
      <c r="AX156" s="328">
        <f>IF($BB$3="４週",SUM(S156:AT156),IF($BB$3="暦月",SUM(S156:AW156),""))</f>
        <v>0</v>
      </c>
      <c r="AY156" s="341"/>
      <c r="AZ156" s="353">
        <f>IF($BB$3="４週",AX156/4,IF($BB$3="暦月",'参考様式１（100名）'!AX156/('参考様式１（100名）'!$BB$8/7),""))</f>
        <v>0</v>
      </c>
      <c r="BA156" s="363"/>
      <c r="BB156" s="382"/>
      <c r="BC156" s="207"/>
      <c r="BD156" s="207"/>
      <c r="BE156" s="207"/>
      <c r="BF156" s="219"/>
    </row>
    <row r="157" spans="2:58" ht="20.25" customHeight="1">
      <c r="B157" s="101">
        <f>B154+1</f>
        <v>46</v>
      </c>
      <c r="C157" s="119"/>
      <c r="D157" s="137"/>
      <c r="E157" s="148"/>
      <c r="F157" s="156"/>
      <c r="G157" s="156"/>
      <c r="H157" s="180"/>
      <c r="I157" s="187"/>
      <c r="J157" s="187"/>
      <c r="K157" s="192"/>
      <c r="L157" s="199"/>
      <c r="M157" s="206"/>
      <c r="N157" s="206"/>
      <c r="O157" s="218"/>
      <c r="P157" s="227" t="s">
        <v>105</v>
      </c>
      <c r="Q157" s="236"/>
      <c r="R157" s="244"/>
      <c r="S157" s="431"/>
      <c r="T157" s="434"/>
      <c r="U157" s="434"/>
      <c r="V157" s="434"/>
      <c r="W157" s="434"/>
      <c r="X157" s="434"/>
      <c r="Y157" s="436"/>
      <c r="Z157" s="431"/>
      <c r="AA157" s="434"/>
      <c r="AB157" s="434"/>
      <c r="AC157" s="434"/>
      <c r="AD157" s="434"/>
      <c r="AE157" s="434"/>
      <c r="AF157" s="436"/>
      <c r="AG157" s="431"/>
      <c r="AH157" s="434"/>
      <c r="AI157" s="434"/>
      <c r="AJ157" s="434"/>
      <c r="AK157" s="434"/>
      <c r="AL157" s="434"/>
      <c r="AM157" s="436"/>
      <c r="AN157" s="431"/>
      <c r="AO157" s="434"/>
      <c r="AP157" s="434"/>
      <c r="AQ157" s="434"/>
      <c r="AR157" s="434"/>
      <c r="AS157" s="434"/>
      <c r="AT157" s="436"/>
      <c r="AU157" s="431"/>
      <c r="AV157" s="434"/>
      <c r="AW157" s="434"/>
      <c r="AX157" s="439"/>
      <c r="AY157" s="443"/>
      <c r="AZ157" s="446"/>
      <c r="BA157" s="449"/>
      <c r="BB157" s="380"/>
      <c r="BC157" s="206"/>
      <c r="BD157" s="206"/>
      <c r="BE157" s="206"/>
      <c r="BF157" s="218"/>
    </row>
    <row r="158" spans="2:58" ht="20.25" customHeight="1">
      <c r="B158" s="101"/>
      <c r="C158" s="120"/>
      <c r="D158" s="138"/>
      <c r="E158" s="149"/>
      <c r="F158" s="154"/>
      <c r="G158" s="167"/>
      <c r="H158" s="179"/>
      <c r="I158" s="187"/>
      <c r="J158" s="187"/>
      <c r="K158" s="192"/>
      <c r="L158" s="198"/>
      <c r="M158" s="205"/>
      <c r="N158" s="205"/>
      <c r="O158" s="217"/>
      <c r="P158" s="225" t="s">
        <v>40</v>
      </c>
      <c r="Q158" s="234"/>
      <c r="R158" s="242"/>
      <c r="S158" s="256" t="str">
        <f>IF(S157="","",VLOOKUP(S157,'参考様式１ シフト記号表（勤務時間帯）'!$C$6:$K$35,9,FALSE))</f>
        <v/>
      </c>
      <c r="T158" s="268" t="str">
        <f>IF(T157="","",VLOOKUP(T157,'参考様式１ シフト記号表（勤務時間帯）'!$C$6:$K$35,9,FALSE))</f>
        <v/>
      </c>
      <c r="U158" s="268" t="str">
        <f>IF(U157="","",VLOOKUP(U157,'参考様式１ シフト記号表（勤務時間帯）'!$C$6:$K$35,9,FALSE))</f>
        <v/>
      </c>
      <c r="V158" s="268" t="str">
        <f>IF(V157="","",VLOOKUP(V157,'参考様式１ シフト記号表（勤務時間帯）'!$C$6:$K$35,9,FALSE))</f>
        <v/>
      </c>
      <c r="W158" s="268" t="str">
        <f>IF(W157="","",VLOOKUP(W157,'参考様式１ シフト記号表（勤務時間帯）'!$C$6:$K$35,9,FALSE))</f>
        <v/>
      </c>
      <c r="X158" s="268" t="str">
        <f>IF(X157="","",VLOOKUP(X157,'参考様式１ シフト記号表（勤務時間帯）'!$C$6:$K$35,9,FALSE))</f>
        <v/>
      </c>
      <c r="Y158" s="280" t="str">
        <f>IF(Y157="","",VLOOKUP(Y157,'参考様式１ シフト記号表（勤務時間帯）'!$C$6:$K$35,9,FALSE))</f>
        <v/>
      </c>
      <c r="Z158" s="256" t="str">
        <f>IF(Z157="","",VLOOKUP(Z157,'参考様式１ シフト記号表（勤務時間帯）'!$C$6:$K$35,9,FALSE))</f>
        <v/>
      </c>
      <c r="AA158" s="268" t="str">
        <f>IF(AA157="","",VLOOKUP(AA157,'参考様式１ シフト記号表（勤務時間帯）'!$C$6:$K$35,9,FALSE))</f>
        <v/>
      </c>
      <c r="AB158" s="268" t="str">
        <f>IF(AB157="","",VLOOKUP(AB157,'参考様式１ シフト記号表（勤務時間帯）'!$C$6:$K$35,9,FALSE))</f>
        <v/>
      </c>
      <c r="AC158" s="268" t="str">
        <f>IF(AC157="","",VLOOKUP(AC157,'参考様式１ シフト記号表（勤務時間帯）'!$C$6:$K$35,9,FALSE))</f>
        <v/>
      </c>
      <c r="AD158" s="268" t="str">
        <f>IF(AD157="","",VLOOKUP(AD157,'参考様式１ シフト記号表（勤務時間帯）'!$C$6:$K$35,9,FALSE))</f>
        <v/>
      </c>
      <c r="AE158" s="268" t="str">
        <f>IF(AE157="","",VLOOKUP(AE157,'参考様式１ シフト記号表（勤務時間帯）'!$C$6:$K$35,9,FALSE))</f>
        <v/>
      </c>
      <c r="AF158" s="280" t="str">
        <f>IF(AF157="","",VLOOKUP(AF157,'参考様式１ シフト記号表（勤務時間帯）'!$C$6:$K$35,9,FALSE))</f>
        <v/>
      </c>
      <c r="AG158" s="256" t="str">
        <f>IF(AG157="","",VLOOKUP(AG157,'参考様式１ シフト記号表（勤務時間帯）'!$C$6:$K$35,9,FALSE))</f>
        <v/>
      </c>
      <c r="AH158" s="268" t="str">
        <f>IF(AH157="","",VLOOKUP(AH157,'参考様式１ シフト記号表（勤務時間帯）'!$C$6:$K$35,9,FALSE))</f>
        <v/>
      </c>
      <c r="AI158" s="268" t="str">
        <f>IF(AI157="","",VLOOKUP(AI157,'参考様式１ シフト記号表（勤務時間帯）'!$C$6:$K$35,9,FALSE))</f>
        <v/>
      </c>
      <c r="AJ158" s="268" t="str">
        <f>IF(AJ157="","",VLOOKUP(AJ157,'参考様式１ シフト記号表（勤務時間帯）'!$C$6:$K$35,9,FALSE))</f>
        <v/>
      </c>
      <c r="AK158" s="268" t="str">
        <f>IF(AK157="","",VLOOKUP(AK157,'参考様式１ シフト記号表（勤務時間帯）'!$C$6:$K$35,9,FALSE))</f>
        <v/>
      </c>
      <c r="AL158" s="268" t="str">
        <f>IF(AL157="","",VLOOKUP(AL157,'参考様式１ シフト記号表（勤務時間帯）'!$C$6:$K$35,9,FALSE))</f>
        <v/>
      </c>
      <c r="AM158" s="280" t="str">
        <f>IF(AM157="","",VLOOKUP(AM157,'参考様式１ シフト記号表（勤務時間帯）'!$C$6:$K$35,9,FALSE))</f>
        <v/>
      </c>
      <c r="AN158" s="256" t="str">
        <f>IF(AN157="","",VLOOKUP(AN157,'参考様式１ シフト記号表（勤務時間帯）'!$C$6:$K$35,9,FALSE))</f>
        <v/>
      </c>
      <c r="AO158" s="268" t="str">
        <f>IF(AO157="","",VLOOKUP(AO157,'参考様式１ シフト記号表（勤務時間帯）'!$C$6:$K$35,9,FALSE))</f>
        <v/>
      </c>
      <c r="AP158" s="268" t="str">
        <f>IF(AP157="","",VLOOKUP(AP157,'参考様式１ シフト記号表（勤務時間帯）'!$C$6:$K$35,9,FALSE))</f>
        <v/>
      </c>
      <c r="AQ158" s="268" t="str">
        <f>IF(AQ157="","",VLOOKUP(AQ157,'参考様式１ シフト記号表（勤務時間帯）'!$C$6:$K$35,9,FALSE))</f>
        <v/>
      </c>
      <c r="AR158" s="268" t="str">
        <f>IF(AR157="","",VLOOKUP(AR157,'参考様式１ シフト記号表（勤務時間帯）'!$C$6:$K$35,9,FALSE))</f>
        <v/>
      </c>
      <c r="AS158" s="268" t="str">
        <f>IF(AS157="","",VLOOKUP(AS157,'参考様式１ シフト記号表（勤務時間帯）'!$C$6:$K$35,9,FALSE))</f>
        <v/>
      </c>
      <c r="AT158" s="280" t="str">
        <f>IF(AT157="","",VLOOKUP(AT157,'参考様式１ シフト記号表（勤務時間帯）'!$C$6:$K$35,9,FALSE))</f>
        <v/>
      </c>
      <c r="AU158" s="256" t="str">
        <f>IF(AU157="","",VLOOKUP(AU157,'参考様式１ シフト記号表（勤務時間帯）'!$C$6:$K$35,9,FALSE))</f>
        <v/>
      </c>
      <c r="AV158" s="268" t="str">
        <f>IF(AV157="","",VLOOKUP(AV157,'参考様式１ シフト記号表（勤務時間帯）'!$C$6:$K$35,9,FALSE))</f>
        <v/>
      </c>
      <c r="AW158" s="268" t="str">
        <f>IF(AW157="","",VLOOKUP(AW157,'参考様式１ シフト記号表（勤務時間帯）'!$C$6:$K$35,9,FALSE))</f>
        <v/>
      </c>
      <c r="AX158" s="327">
        <f>IF($BB$3="４週",SUM(S158:AT158),IF($BB$3="暦月",SUM(S158:AW158),""))</f>
        <v>0</v>
      </c>
      <c r="AY158" s="340"/>
      <c r="AZ158" s="352">
        <f>IF($BB$3="４週",AX158/4,IF($BB$3="暦月",'参考様式１（100名）'!AX158/('参考様式１（100名）'!$BB$8/7),""))</f>
        <v>0</v>
      </c>
      <c r="BA158" s="362"/>
      <c r="BB158" s="381"/>
      <c r="BC158" s="205"/>
      <c r="BD158" s="205"/>
      <c r="BE158" s="205"/>
      <c r="BF158" s="217"/>
    </row>
    <row r="159" spans="2:58" ht="20.25" customHeight="1">
      <c r="B159" s="101"/>
      <c r="C159" s="121"/>
      <c r="D159" s="139"/>
      <c r="E159" s="150"/>
      <c r="F159" s="423">
        <f>C157</f>
        <v>0</v>
      </c>
      <c r="G159" s="168"/>
      <c r="H159" s="179"/>
      <c r="I159" s="187"/>
      <c r="J159" s="187"/>
      <c r="K159" s="192"/>
      <c r="L159" s="200"/>
      <c r="M159" s="207"/>
      <c r="N159" s="207"/>
      <c r="O159" s="219"/>
      <c r="P159" s="226" t="s">
        <v>107</v>
      </c>
      <c r="Q159" s="235"/>
      <c r="R159" s="243"/>
      <c r="S159" s="257" t="str">
        <f>IF(S157="","",VLOOKUP(S157,'参考様式１ シフト記号表（勤務時間帯）'!$C$6:$S$35,17,FALSE))</f>
        <v/>
      </c>
      <c r="T159" s="269" t="str">
        <f>IF(T157="","",VLOOKUP(T157,'参考様式１ シフト記号表（勤務時間帯）'!$C$6:$S$35,17,FALSE))</f>
        <v/>
      </c>
      <c r="U159" s="269" t="str">
        <f>IF(U157="","",VLOOKUP(U157,'参考様式１ シフト記号表（勤務時間帯）'!$C$6:$S$35,17,FALSE))</f>
        <v/>
      </c>
      <c r="V159" s="269" t="str">
        <f>IF(V157="","",VLOOKUP(V157,'参考様式１ シフト記号表（勤務時間帯）'!$C$6:$S$35,17,FALSE))</f>
        <v/>
      </c>
      <c r="W159" s="269" t="str">
        <f>IF(W157="","",VLOOKUP(W157,'参考様式１ シフト記号表（勤務時間帯）'!$C$6:$S$35,17,FALSE))</f>
        <v/>
      </c>
      <c r="X159" s="269" t="str">
        <f>IF(X157="","",VLOOKUP(X157,'参考様式１ シフト記号表（勤務時間帯）'!$C$6:$S$35,17,FALSE))</f>
        <v/>
      </c>
      <c r="Y159" s="281" t="str">
        <f>IF(Y157="","",VLOOKUP(Y157,'参考様式１ シフト記号表（勤務時間帯）'!$C$6:$S$35,17,FALSE))</f>
        <v/>
      </c>
      <c r="Z159" s="257" t="str">
        <f>IF(Z157="","",VLOOKUP(Z157,'参考様式１ シフト記号表（勤務時間帯）'!$C$6:$S$35,17,FALSE))</f>
        <v/>
      </c>
      <c r="AA159" s="269" t="str">
        <f>IF(AA157="","",VLOOKUP(AA157,'参考様式１ シフト記号表（勤務時間帯）'!$C$6:$S$35,17,FALSE))</f>
        <v/>
      </c>
      <c r="AB159" s="269" t="str">
        <f>IF(AB157="","",VLOOKUP(AB157,'参考様式１ シフト記号表（勤務時間帯）'!$C$6:$S$35,17,FALSE))</f>
        <v/>
      </c>
      <c r="AC159" s="269" t="str">
        <f>IF(AC157="","",VLOOKUP(AC157,'参考様式１ シフト記号表（勤務時間帯）'!$C$6:$S$35,17,FALSE))</f>
        <v/>
      </c>
      <c r="AD159" s="269" t="str">
        <f>IF(AD157="","",VLOOKUP(AD157,'参考様式１ シフト記号表（勤務時間帯）'!$C$6:$S$35,17,FALSE))</f>
        <v/>
      </c>
      <c r="AE159" s="269" t="str">
        <f>IF(AE157="","",VLOOKUP(AE157,'参考様式１ シフト記号表（勤務時間帯）'!$C$6:$S$35,17,FALSE))</f>
        <v/>
      </c>
      <c r="AF159" s="281" t="str">
        <f>IF(AF157="","",VLOOKUP(AF157,'参考様式１ シフト記号表（勤務時間帯）'!$C$6:$S$35,17,FALSE))</f>
        <v/>
      </c>
      <c r="AG159" s="257" t="str">
        <f>IF(AG157="","",VLOOKUP(AG157,'参考様式１ シフト記号表（勤務時間帯）'!$C$6:$S$35,17,FALSE))</f>
        <v/>
      </c>
      <c r="AH159" s="269" t="str">
        <f>IF(AH157="","",VLOOKUP(AH157,'参考様式１ シフト記号表（勤務時間帯）'!$C$6:$S$35,17,FALSE))</f>
        <v/>
      </c>
      <c r="AI159" s="269" t="str">
        <f>IF(AI157="","",VLOOKUP(AI157,'参考様式１ シフト記号表（勤務時間帯）'!$C$6:$S$35,17,FALSE))</f>
        <v/>
      </c>
      <c r="AJ159" s="269" t="str">
        <f>IF(AJ157="","",VLOOKUP(AJ157,'参考様式１ シフト記号表（勤務時間帯）'!$C$6:$S$35,17,FALSE))</f>
        <v/>
      </c>
      <c r="AK159" s="269" t="str">
        <f>IF(AK157="","",VLOOKUP(AK157,'参考様式１ シフト記号表（勤務時間帯）'!$C$6:$S$35,17,FALSE))</f>
        <v/>
      </c>
      <c r="AL159" s="269" t="str">
        <f>IF(AL157="","",VLOOKUP(AL157,'参考様式１ シフト記号表（勤務時間帯）'!$C$6:$S$35,17,FALSE))</f>
        <v/>
      </c>
      <c r="AM159" s="281" t="str">
        <f>IF(AM157="","",VLOOKUP(AM157,'参考様式１ シフト記号表（勤務時間帯）'!$C$6:$S$35,17,FALSE))</f>
        <v/>
      </c>
      <c r="AN159" s="257" t="str">
        <f>IF(AN157="","",VLOOKUP(AN157,'参考様式１ シフト記号表（勤務時間帯）'!$C$6:$S$35,17,FALSE))</f>
        <v/>
      </c>
      <c r="AO159" s="269" t="str">
        <f>IF(AO157="","",VLOOKUP(AO157,'参考様式１ シフト記号表（勤務時間帯）'!$C$6:$S$35,17,FALSE))</f>
        <v/>
      </c>
      <c r="AP159" s="269" t="str">
        <f>IF(AP157="","",VLOOKUP(AP157,'参考様式１ シフト記号表（勤務時間帯）'!$C$6:$S$35,17,FALSE))</f>
        <v/>
      </c>
      <c r="AQ159" s="269" t="str">
        <f>IF(AQ157="","",VLOOKUP(AQ157,'参考様式１ シフト記号表（勤務時間帯）'!$C$6:$S$35,17,FALSE))</f>
        <v/>
      </c>
      <c r="AR159" s="269" t="str">
        <f>IF(AR157="","",VLOOKUP(AR157,'参考様式１ シフト記号表（勤務時間帯）'!$C$6:$S$35,17,FALSE))</f>
        <v/>
      </c>
      <c r="AS159" s="269" t="str">
        <f>IF(AS157="","",VLOOKUP(AS157,'参考様式１ シフト記号表（勤務時間帯）'!$C$6:$S$35,17,FALSE))</f>
        <v/>
      </c>
      <c r="AT159" s="281" t="str">
        <f>IF(AT157="","",VLOOKUP(AT157,'参考様式１ シフト記号表（勤務時間帯）'!$C$6:$S$35,17,FALSE))</f>
        <v/>
      </c>
      <c r="AU159" s="257" t="str">
        <f>IF(AU157="","",VLOOKUP(AU157,'参考様式１ シフト記号表（勤務時間帯）'!$C$6:$S$35,17,FALSE))</f>
        <v/>
      </c>
      <c r="AV159" s="269" t="str">
        <f>IF(AV157="","",VLOOKUP(AV157,'参考様式１ シフト記号表（勤務時間帯）'!$C$6:$S$35,17,FALSE))</f>
        <v/>
      </c>
      <c r="AW159" s="269" t="str">
        <f>IF(AW157="","",VLOOKUP(AW157,'参考様式１ シフト記号表（勤務時間帯）'!$C$6:$S$35,17,FALSE))</f>
        <v/>
      </c>
      <c r="AX159" s="328">
        <f>IF($BB$3="４週",SUM(S159:AT159),IF($BB$3="暦月",SUM(S159:AW159),""))</f>
        <v>0</v>
      </c>
      <c r="AY159" s="341"/>
      <c r="AZ159" s="353">
        <f>IF($BB$3="４週",AX159/4,IF($BB$3="暦月",'参考様式１（100名）'!AX159/('参考様式１（100名）'!$BB$8/7),""))</f>
        <v>0</v>
      </c>
      <c r="BA159" s="363"/>
      <c r="BB159" s="382"/>
      <c r="BC159" s="207"/>
      <c r="BD159" s="207"/>
      <c r="BE159" s="207"/>
      <c r="BF159" s="219"/>
    </row>
    <row r="160" spans="2:58" ht="20.25" customHeight="1">
      <c r="B160" s="101">
        <f>B157+1</f>
        <v>47</v>
      </c>
      <c r="C160" s="119"/>
      <c r="D160" s="137"/>
      <c r="E160" s="148"/>
      <c r="F160" s="156"/>
      <c r="G160" s="156"/>
      <c r="H160" s="180"/>
      <c r="I160" s="187"/>
      <c r="J160" s="187"/>
      <c r="K160" s="192"/>
      <c r="L160" s="199"/>
      <c r="M160" s="206"/>
      <c r="N160" s="206"/>
      <c r="O160" s="218"/>
      <c r="P160" s="227" t="s">
        <v>105</v>
      </c>
      <c r="Q160" s="236"/>
      <c r="R160" s="244"/>
      <c r="S160" s="431"/>
      <c r="T160" s="434"/>
      <c r="U160" s="434"/>
      <c r="V160" s="434"/>
      <c r="W160" s="434"/>
      <c r="X160" s="434"/>
      <c r="Y160" s="436"/>
      <c r="Z160" s="431"/>
      <c r="AA160" s="434"/>
      <c r="AB160" s="434"/>
      <c r="AC160" s="434"/>
      <c r="AD160" s="434"/>
      <c r="AE160" s="434"/>
      <c r="AF160" s="436"/>
      <c r="AG160" s="431"/>
      <c r="AH160" s="434"/>
      <c r="AI160" s="434"/>
      <c r="AJ160" s="434"/>
      <c r="AK160" s="434"/>
      <c r="AL160" s="434"/>
      <c r="AM160" s="436"/>
      <c r="AN160" s="431"/>
      <c r="AO160" s="434"/>
      <c r="AP160" s="434"/>
      <c r="AQ160" s="434"/>
      <c r="AR160" s="434"/>
      <c r="AS160" s="434"/>
      <c r="AT160" s="436"/>
      <c r="AU160" s="431"/>
      <c r="AV160" s="434"/>
      <c r="AW160" s="434"/>
      <c r="AX160" s="439"/>
      <c r="AY160" s="443"/>
      <c r="AZ160" s="446"/>
      <c r="BA160" s="449"/>
      <c r="BB160" s="380"/>
      <c r="BC160" s="206"/>
      <c r="BD160" s="206"/>
      <c r="BE160" s="206"/>
      <c r="BF160" s="218"/>
    </row>
    <row r="161" spans="2:58" ht="20.25" customHeight="1">
      <c r="B161" s="101"/>
      <c r="C161" s="120"/>
      <c r="D161" s="138"/>
      <c r="E161" s="149"/>
      <c r="F161" s="154"/>
      <c r="G161" s="167"/>
      <c r="H161" s="179"/>
      <c r="I161" s="187"/>
      <c r="J161" s="187"/>
      <c r="K161" s="192"/>
      <c r="L161" s="198"/>
      <c r="M161" s="205"/>
      <c r="N161" s="205"/>
      <c r="O161" s="217"/>
      <c r="P161" s="225" t="s">
        <v>40</v>
      </c>
      <c r="Q161" s="234"/>
      <c r="R161" s="242"/>
      <c r="S161" s="256" t="str">
        <f>IF(S160="","",VLOOKUP(S160,'参考様式１ シフト記号表（勤務時間帯）'!$C$6:$K$35,9,FALSE))</f>
        <v/>
      </c>
      <c r="T161" s="268" t="str">
        <f>IF(T160="","",VLOOKUP(T160,'参考様式１ シフト記号表（勤務時間帯）'!$C$6:$K$35,9,FALSE))</f>
        <v/>
      </c>
      <c r="U161" s="268" t="str">
        <f>IF(U160="","",VLOOKUP(U160,'参考様式１ シフト記号表（勤務時間帯）'!$C$6:$K$35,9,FALSE))</f>
        <v/>
      </c>
      <c r="V161" s="268" t="str">
        <f>IF(V160="","",VLOOKUP(V160,'参考様式１ シフト記号表（勤務時間帯）'!$C$6:$K$35,9,FALSE))</f>
        <v/>
      </c>
      <c r="W161" s="268" t="str">
        <f>IF(W160="","",VLOOKUP(W160,'参考様式１ シフト記号表（勤務時間帯）'!$C$6:$K$35,9,FALSE))</f>
        <v/>
      </c>
      <c r="X161" s="268" t="str">
        <f>IF(X160="","",VLOOKUP(X160,'参考様式１ シフト記号表（勤務時間帯）'!$C$6:$K$35,9,FALSE))</f>
        <v/>
      </c>
      <c r="Y161" s="280" t="str">
        <f>IF(Y160="","",VLOOKUP(Y160,'参考様式１ シフト記号表（勤務時間帯）'!$C$6:$K$35,9,FALSE))</f>
        <v/>
      </c>
      <c r="Z161" s="256" t="str">
        <f>IF(Z160="","",VLOOKUP(Z160,'参考様式１ シフト記号表（勤務時間帯）'!$C$6:$K$35,9,FALSE))</f>
        <v/>
      </c>
      <c r="AA161" s="268" t="str">
        <f>IF(AA160="","",VLOOKUP(AA160,'参考様式１ シフト記号表（勤務時間帯）'!$C$6:$K$35,9,FALSE))</f>
        <v/>
      </c>
      <c r="AB161" s="268" t="str">
        <f>IF(AB160="","",VLOOKUP(AB160,'参考様式１ シフト記号表（勤務時間帯）'!$C$6:$K$35,9,FALSE))</f>
        <v/>
      </c>
      <c r="AC161" s="268" t="str">
        <f>IF(AC160="","",VLOOKUP(AC160,'参考様式１ シフト記号表（勤務時間帯）'!$C$6:$K$35,9,FALSE))</f>
        <v/>
      </c>
      <c r="AD161" s="268" t="str">
        <f>IF(AD160="","",VLOOKUP(AD160,'参考様式１ シフト記号表（勤務時間帯）'!$C$6:$K$35,9,FALSE))</f>
        <v/>
      </c>
      <c r="AE161" s="268" t="str">
        <f>IF(AE160="","",VLOOKUP(AE160,'参考様式１ シフト記号表（勤務時間帯）'!$C$6:$K$35,9,FALSE))</f>
        <v/>
      </c>
      <c r="AF161" s="280" t="str">
        <f>IF(AF160="","",VLOOKUP(AF160,'参考様式１ シフト記号表（勤務時間帯）'!$C$6:$K$35,9,FALSE))</f>
        <v/>
      </c>
      <c r="AG161" s="256" t="str">
        <f>IF(AG160="","",VLOOKUP(AG160,'参考様式１ シフト記号表（勤務時間帯）'!$C$6:$K$35,9,FALSE))</f>
        <v/>
      </c>
      <c r="AH161" s="268" t="str">
        <f>IF(AH160="","",VLOOKUP(AH160,'参考様式１ シフト記号表（勤務時間帯）'!$C$6:$K$35,9,FALSE))</f>
        <v/>
      </c>
      <c r="AI161" s="268" t="str">
        <f>IF(AI160="","",VLOOKUP(AI160,'参考様式１ シフト記号表（勤務時間帯）'!$C$6:$K$35,9,FALSE))</f>
        <v/>
      </c>
      <c r="AJ161" s="268" t="str">
        <f>IF(AJ160="","",VLOOKUP(AJ160,'参考様式１ シフト記号表（勤務時間帯）'!$C$6:$K$35,9,FALSE))</f>
        <v/>
      </c>
      <c r="AK161" s="268" t="str">
        <f>IF(AK160="","",VLOOKUP(AK160,'参考様式１ シフト記号表（勤務時間帯）'!$C$6:$K$35,9,FALSE))</f>
        <v/>
      </c>
      <c r="AL161" s="268" t="str">
        <f>IF(AL160="","",VLOOKUP(AL160,'参考様式１ シフト記号表（勤務時間帯）'!$C$6:$K$35,9,FALSE))</f>
        <v/>
      </c>
      <c r="AM161" s="280" t="str">
        <f>IF(AM160="","",VLOOKUP(AM160,'参考様式１ シフト記号表（勤務時間帯）'!$C$6:$K$35,9,FALSE))</f>
        <v/>
      </c>
      <c r="AN161" s="256" t="str">
        <f>IF(AN160="","",VLOOKUP(AN160,'参考様式１ シフト記号表（勤務時間帯）'!$C$6:$K$35,9,FALSE))</f>
        <v/>
      </c>
      <c r="AO161" s="268" t="str">
        <f>IF(AO160="","",VLOOKUP(AO160,'参考様式１ シフト記号表（勤務時間帯）'!$C$6:$K$35,9,FALSE))</f>
        <v/>
      </c>
      <c r="AP161" s="268" t="str">
        <f>IF(AP160="","",VLOOKUP(AP160,'参考様式１ シフト記号表（勤務時間帯）'!$C$6:$K$35,9,FALSE))</f>
        <v/>
      </c>
      <c r="AQ161" s="268" t="str">
        <f>IF(AQ160="","",VLOOKUP(AQ160,'参考様式１ シフト記号表（勤務時間帯）'!$C$6:$K$35,9,FALSE))</f>
        <v/>
      </c>
      <c r="AR161" s="268" t="str">
        <f>IF(AR160="","",VLOOKUP(AR160,'参考様式１ シフト記号表（勤務時間帯）'!$C$6:$K$35,9,FALSE))</f>
        <v/>
      </c>
      <c r="AS161" s="268" t="str">
        <f>IF(AS160="","",VLOOKUP(AS160,'参考様式１ シフト記号表（勤務時間帯）'!$C$6:$K$35,9,FALSE))</f>
        <v/>
      </c>
      <c r="AT161" s="280" t="str">
        <f>IF(AT160="","",VLOOKUP(AT160,'参考様式１ シフト記号表（勤務時間帯）'!$C$6:$K$35,9,FALSE))</f>
        <v/>
      </c>
      <c r="AU161" s="256" t="str">
        <f>IF(AU160="","",VLOOKUP(AU160,'参考様式１ シフト記号表（勤務時間帯）'!$C$6:$K$35,9,FALSE))</f>
        <v/>
      </c>
      <c r="AV161" s="268" t="str">
        <f>IF(AV160="","",VLOOKUP(AV160,'参考様式１ シフト記号表（勤務時間帯）'!$C$6:$K$35,9,FALSE))</f>
        <v/>
      </c>
      <c r="AW161" s="268" t="str">
        <f>IF(AW160="","",VLOOKUP(AW160,'参考様式１ シフト記号表（勤務時間帯）'!$C$6:$K$35,9,FALSE))</f>
        <v/>
      </c>
      <c r="AX161" s="327">
        <f>IF($BB$3="４週",SUM(S161:AT161),IF($BB$3="暦月",SUM(S161:AW161),""))</f>
        <v>0</v>
      </c>
      <c r="AY161" s="340"/>
      <c r="AZ161" s="352">
        <f>IF($BB$3="４週",AX161/4,IF($BB$3="暦月",'参考様式１（100名）'!AX161/('参考様式１（100名）'!$BB$8/7),""))</f>
        <v>0</v>
      </c>
      <c r="BA161" s="362"/>
      <c r="BB161" s="381"/>
      <c r="BC161" s="205"/>
      <c r="BD161" s="205"/>
      <c r="BE161" s="205"/>
      <c r="BF161" s="217"/>
    </row>
    <row r="162" spans="2:58" ht="20.25" customHeight="1">
      <c r="B162" s="101"/>
      <c r="C162" s="121"/>
      <c r="D162" s="139"/>
      <c r="E162" s="150"/>
      <c r="F162" s="423">
        <f>C160</f>
        <v>0</v>
      </c>
      <c r="G162" s="168"/>
      <c r="H162" s="179"/>
      <c r="I162" s="187"/>
      <c r="J162" s="187"/>
      <c r="K162" s="192"/>
      <c r="L162" s="200"/>
      <c r="M162" s="207"/>
      <c r="N162" s="207"/>
      <c r="O162" s="219"/>
      <c r="P162" s="226" t="s">
        <v>107</v>
      </c>
      <c r="Q162" s="235"/>
      <c r="R162" s="243"/>
      <c r="S162" s="257" t="str">
        <f>IF(S160="","",VLOOKUP(S160,'参考様式１ シフト記号表（勤務時間帯）'!$C$6:$S$35,17,FALSE))</f>
        <v/>
      </c>
      <c r="T162" s="269" t="str">
        <f>IF(T160="","",VLOOKUP(T160,'参考様式１ シフト記号表（勤務時間帯）'!$C$6:$S$35,17,FALSE))</f>
        <v/>
      </c>
      <c r="U162" s="269" t="str">
        <f>IF(U160="","",VLOOKUP(U160,'参考様式１ シフト記号表（勤務時間帯）'!$C$6:$S$35,17,FALSE))</f>
        <v/>
      </c>
      <c r="V162" s="269" t="str">
        <f>IF(V160="","",VLOOKUP(V160,'参考様式１ シフト記号表（勤務時間帯）'!$C$6:$S$35,17,FALSE))</f>
        <v/>
      </c>
      <c r="W162" s="269" t="str">
        <f>IF(W160="","",VLOOKUP(W160,'参考様式１ シフト記号表（勤務時間帯）'!$C$6:$S$35,17,FALSE))</f>
        <v/>
      </c>
      <c r="X162" s="269" t="str">
        <f>IF(X160="","",VLOOKUP(X160,'参考様式１ シフト記号表（勤務時間帯）'!$C$6:$S$35,17,FALSE))</f>
        <v/>
      </c>
      <c r="Y162" s="281" t="str">
        <f>IF(Y160="","",VLOOKUP(Y160,'参考様式１ シフト記号表（勤務時間帯）'!$C$6:$S$35,17,FALSE))</f>
        <v/>
      </c>
      <c r="Z162" s="257" t="str">
        <f>IF(Z160="","",VLOOKUP(Z160,'参考様式１ シフト記号表（勤務時間帯）'!$C$6:$S$35,17,FALSE))</f>
        <v/>
      </c>
      <c r="AA162" s="269" t="str">
        <f>IF(AA160="","",VLOOKUP(AA160,'参考様式１ シフト記号表（勤務時間帯）'!$C$6:$S$35,17,FALSE))</f>
        <v/>
      </c>
      <c r="AB162" s="269" t="str">
        <f>IF(AB160="","",VLOOKUP(AB160,'参考様式１ シフト記号表（勤務時間帯）'!$C$6:$S$35,17,FALSE))</f>
        <v/>
      </c>
      <c r="AC162" s="269" t="str">
        <f>IF(AC160="","",VLOOKUP(AC160,'参考様式１ シフト記号表（勤務時間帯）'!$C$6:$S$35,17,FALSE))</f>
        <v/>
      </c>
      <c r="AD162" s="269" t="str">
        <f>IF(AD160="","",VLOOKUP(AD160,'参考様式１ シフト記号表（勤務時間帯）'!$C$6:$S$35,17,FALSE))</f>
        <v/>
      </c>
      <c r="AE162" s="269" t="str">
        <f>IF(AE160="","",VLOOKUP(AE160,'参考様式１ シフト記号表（勤務時間帯）'!$C$6:$S$35,17,FALSE))</f>
        <v/>
      </c>
      <c r="AF162" s="281" t="str">
        <f>IF(AF160="","",VLOOKUP(AF160,'参考様式１ シフト記号表（勤務時間帯）'!$C$6:$S$35,17,FALSE))</f>
        <v/>
      </c>
      <c r="AG162" s="257" t="str">
        <f>IF(AG160="","",VLOOKUP(AG160,'参考様式１ シフト記号表（勤務時間帯）'!$C$6:$S$35,17,FALSE))</f>
        <v/>
      </c>
      <c r="AH162" s="269" t="str">
        <f>IF(AH160="","",VLOOKUP(AH160,'参考様式１ シフト記号表（勤務時間帯）'!$C$6:$S$35,17,FALSE))</f>
        <v/>
      </c>
      <c r="AI162" s="269" t="str">
        <f>IF(AI160="","",VLOOKUP(AI160,'参考様式１ シフト記号表（勤務時間帯）'!$C$6:$S$35,17,FALSE))</f>
        <v/>
      </c>
      <c r="AJ162" s="269" t="str">
        <f>IF(AJ160="","",VLOOKUP(AJ160,'参考様式１ シフト記号表（勤務時間帯）'!$C$6:$S$35,17,FALSE))</f>
        <v/>
      </c>
      <c r="AK162" s="269" t="str">
        <f>IF(AK160="","",VLOOKUP(AK160,'参考様式１ シフト記号表（勤務時間帯）'!$C$6:$S$35,17,FALSE))</f>
        <v/>
      </c>
      <c r="AL162" s="269" t="str">
        <f>IF(AL160="","",VLOOKUP(AL160,'参考様式１ シフト記号表（勤務時間帯）'!$C$6:$S$35,17,FALSE))</f>
        <v/>
      </c>
      <c r="AM162" s="281" t="str">
        <f>IF(AM160="","",VLOOKUP(AM160,'参考様式１ シフト記号表（勤務時間帯）'!$C$6:$S$35,17,FALSE))</f>
        <v/>
      </c>
      <c r="AN162" s="257" t="str">
        <f>IF(AN160="","",VLOOKUP(AN160,'参考様式１ シフト記号表（勤務時間帯）'!$C$6:$S$35,17,FALSE))</f>
        <v/>
      </c>
      <c r="AO162" s="269" t="str">
        <f>IF(AO160="","",VLOOKUP(AO160,'参考様式１ シフト記号表（勤務時間帯）'!$C$6:$S$35,17,FALSE))</f>
        <v/>
      </c>
      <c r="AP162" s="269" t="str">
        <f>IF(AP160="","",VLOOKUP(AP160,'参考様式１ シフト記号表（勤務時間帯）'!$C$6:$S$35,17,FALSE))</f>
        <v/>
      </c>
      <c r="AQ162" s="269" t="str">
        <f>IF(AQ160="","",VLOOKUP(AQ160,'参考様式１ シフト記号表（勤務時間帯）'!$C$6:$S$35,17,FALSE))</f>
        <v/>
      </c>
      <c r="AR162" s="269" t="str">
        <f>IF(AR160="","",VLOOKUP(AR160,'参考様式１ シフト記号表（勤務時間帯）'!$C$6:$S$35,17,FALSE))</f>
        <v/>
      </c>
      <c r="AS162" s="269" t="str">
        <f>IF(AS160="","",VLOOKUP(AS160,'参考様式１ シフト記号表（勤務時間帯）'!$C$6:$S$35,17,FALSE))</f>
        <v/>
      </c>
      <c r="AT162" s="281" t="str">
        <f>IF(AT160="","",VLOOKUP(AT160,'参考様式１ シフト記号表（勤務時間帯）'!$C$6:$S$35,17,FALSE))</f>
        <v/>
      </c>
      <c r="AU162" s="257" t="str">
        <f>IF(AU160="","",VLOOKUP(AU160,'参考様式１ シフト記号表（勤務時間帯）'!$C$6:$S$35,17,FALSE))</f>
        <v/>
      </c>
      <c r="AV162" s="269" t="str">
        <f>IF(AV160="","",VLOOKUP(AV160,'参考様式１ シフト記号表（勤務時間帯）'!$C$6:$S$35,17,FALSE))</f>
        <v/>
      </c>
      <c r="AW162" s="269" t="str">
        <f>IF(AW160="","",VLOOKUP(AW160,'参考様式１ シフト記号表（勤務時間帯）'!$C$6:$S$35,17,FALSE))</f>
        <v/>
      </c>
      <c r="AX162" s="328">
        <f>IF($BB$3="４週",SUM(S162:AT162),IF($BB$3="暦月",SUM(S162:AW162),""))</f>
        <v>0</v>
      </c>
      <c r="AY162" s="341"/>
      <c r="AZ162" s="353">
        <f>IF($BB$3="４週",AX162/4,IF($BB$3="暦月",'参考様式１（100名）'!AX162/('参考様式１（100名）'!$BB$8/7),""))</f>
        <v>0</v>
      </c>
      <c r="BA162" s="363"/>
      <c r="BB162" s="382"/>
      <c r="BC162" s="207"/>
      <c r="BD162" s="207"/>
      <c r="BE162" s="207"/>
      <c r="BF162" s="219"/>
    </row>
    <row r="163" spans="2:58" ht="20.25" customHeight="1">
      <c r="B163" s="101">
        <f>B160+1</f>
        <v>48</v>
      </c>
      <c r="C163" s="119"/>
      <c r="D163" s="137"/>
      <c r="E163" s="148"/>
      <c r="F163" s="156"/>
      <c r="G163" s="156"/>
      <c r="H163" s="180"/>
      <c r="I163" s="187"/>
      <c r="J163" s="187"/>
      <c r="K163" s="192"/>
      <c r="L163" s="199"/>
      <c r="M163" s="206"/>
      <c r="N163" s="206"/>
      <c r="O163" s="218"/>
      <c r="P163" s="227" t="s">
        <v>105</v>
      </c>
      <c r="Q163" s="236"/>
      <c r="R163" s="244"/>
      <c r="S163" s="431"/>
      <c r="T163" s="434"/>
      <c r="U163" s="434"/>
      <c r="V163" s="434"/>
      <c r="W163" s="434"/>
      <c r="X163" s="434"/>
      <c r="Y163" s="436"/>
      <c r="Z163" s="431"/>
      <c r="AA163" s="434"/>
      <c r="AB163" s="434"/>
      <c r="AC163" s="434"/>
      <c r="AD163" s="434"/>
      <c r="AE163" s="434"/>
      <c r="AF163" s="436"/>
      <c r="AG163" s="431"/>
      <c r="AH163" s="434"/>
      <c r="AI163" s="434"/>
      <c r="AJ163" s="434"/>
      <c r="AK163" s="434"/>
      <c r="AL163" s="434"/>
      <c r="AM163" s="436"/>
      <c r="AN163" s="431"/>
      <c r="AO163" s="434"/>
      <c r="AP163" s="434"/>
      <c r="AQ163" s="434"/>
      <c r="AR163" s="434"/>
      <c r="AS163" s="434"/>
      <c r="AT163" s="436"/>
      <c r="AU163" s="431"/>
      <c r="AV163" s="434"/>
      <c r="AW163" s="434"/>
      <c r="AX163" s="439"/>
      <c r="AY163" s="443"/>
      <c r="AZ163" s="446"/>
      <c r="BA163" s="449"/>
      <c r="BB163" s="380"/>
      <c r="BC163" s="206"/>
      <c r="BD163" s="206"/>
      <c r="BE163" s="206"/>
      <c r="BF163" s="218"/>
    </row>
    <row r="164" spans="2:58" ht="20.25" customHeight="1">
      <c r="B164" s="101"/>
      <c r="C164" s="120"/>
      <c r="D164" s="138"/>
      <c r="E164" s="149"/>
      <c r="F164" s="154"/>
      <c r="G164" s="167"/>
      <c r="H164" s="179"/>
      <c r="I164" s="187"/>
      <c r="J164" s="187"/>
      <c r="K164" s="192"/>
      <c r="L164" s="198"/>
      <c r="M164" s="205"/>
      <c r="N164" s="205"/>
      <c r="O164" s="217"/>
      <c r="P164" s="225" t="s">
        <v>40</v>
      </c>
      <c r="Q164" s="234"/>
      <c r="R164" s="242"/>
      <c r="S164" s="256" t="str">
        <f>IF(S163="","",VLOOKUP(S163,'参考様式１ シフト記号表（勤務時間帯）'!$C$6:$K$35,9,FALSE))</f>
        <v/>
      </c>
      <c r="T164" s="268" t="str">
        <f>IF(T163="","",VLOOKUP(T163,'参考様式１ シフト記号表（勤務時間帯）'!$C$6:$K$35,9,FALSE))</f>
        <v/>
      </c>
      <c r="U164" s="268" t="str">
        <f>IF(U163="","",VLOOKUP(U163,'参考様式１ シフト記号表（勤務時間帯）'!$C$6:$K$35,9,FALSE))</f>
        <v/>
      </c>
      <c r="V164" s="268" t="str">
        <f>IF(V163="","",VLOOKUP(V163,'参考様式１ シフト記号表（勤務時間帯）'!$C$6:$K$35,9,FALSE))</f>
        <v/>
      </c>
      <c r="W164" s="268" t="str">
        <f>IF(W163="","",VLOOKUP(W163,'参考様式１ シフト記号表（勤務時間帯）'!$C$6:$K$35,9,FALSE))</f>
        <v/>
      </c>
      <c r="X164" s="268" t="str">
        <f>IF(X163="","",VLOOKUP(X163,'参考様式１ シフト記号表（勤務時間帯）'!$C$6:$K$35,9,FALSE))</f>
        <v/>
      </c>
      <c r="Y164" s="280" t="str">
        <f>IF(Y163="","",VLOOKUP(Y163,'参考様式１ シフト記号表（勤務時間帯）'!$C$6:$K$35,9,FALSE))</f>
        <v/>
      </c>
      <c r="Z164" s="256" t="str">
        <f>IF(Z163="","",VLOOKUP(Z163,'参考様式１ シフト記号表（勤務時間帯）'!$C$6:$K$35,9,FALSE))</f>
        <v/>
      </c>
      <c r="AA164" s="268" t="str">
        <f>IF(AA163="","",VLOOKUP(AA163,'参考様式１ シフト記号表（勤務時間帯）'!$C$6:$K$35,9,FALSE))</f>
        <v/>
      </c>
      <c r="AB164" s="268" t="str">
        <f>IF(AB163="","",VLOOKUP(AB163,'参考様式１ シフト記号表（勤務時間帯）'!$C$6:$K$35,9,FALSE))</f>
        <v/>
      </c>
      <c r="AC164" s="268" t="str">
        <f>IF(AC163="","",VLOOKUP(AC163,'参考様式１ シフト記号表（勤務時間帯）'!$C$6:$K$35,9,FALSE))</f>
        <v/>
      </c>
      <c r="AD164" s="268" t="str">
        <f>IF(AD163="","",VLOOKUP(AD163,'参考様式１ シフト記号表（勤務時間帯）'!$C$6:$K$35,9,FALSE))</f>
        <v/>
      </c>
      <c r="AE164" s="268" t="str">
        <f>IF(AE163="","",VLOOKUP(AE163,'参考様式１ シフト記号表（勤務時間帯）'!$C$6:$K$35,9,FALSE))</f>
        <v/>
      </c>
      <c r="AF164" s="280" t="str">
        <f>IF(AF163="","",VLOOKUP(AF163,'参考様式１ シフト記号表（勤務時間帯）'!$C$6:$K$35,9,FALSE))</f>
        <v/>
      </c>
      <c r="AG164" s="256" t="str">
        <f>IF(AG163="","",VLOOKUP(AG163,'参考様式１ シフト記号表（勤務時間帯）'!$C$6:$K$35,9,FALSE))</f>
        <v/>
      </c>
      <c r="AH164" s="268" t="str">
        <f>IF(AH163="","",VLOOKUP(AH163,'参考様式１ シフト記号表（勤務時間帯）'!$C$6:$K$35,9,FALSE))</f>
        <v/>
      </c>
      <c r="AI164" s="268" t="str">
        <f>IF(AI163="","",VLOOKUP(AI163,'参考様式１ シフト記号表（勤務時間帯）'!$C$6:$K$35,9,FALSE))</f>
        <v/>
      </c>
      <c r="AJ164" s="268" t="str">
        <f>IF(AJ163="","",VLOOKUP(AJ163,'参考様式１ シフト記号表（勤務時間帯）'!$C$6:$K$35,9,FALSE))</f>
        <v/>
      </c>
      <c r="AK164" s="268" t="str">
        <f>IF(AK163="","",VLOOKUP(AK163,'参考様式１ シフト記号表（勤務時間帯）'!$C$6:$K$35,9,FALSE))</f>
        <v/>
      </c>
      <c r="AL164" s="268" t="str">
        <f>IF(AL163="","",VLOOKUP(AL163,'参考様式１ シフト記号表（勤務時間帯）'!$C$6:$K$35,9,FALSE))</f>
        <v/>
      </c>
      <c r="AM164" s="280" t="str">
        <f>IF(AM163="","",VLOOKUP(AM163,'参考様式１ シフト記号表（勤務時間帯）'!$C$6:$K$35,9,FALSE))</f>
        <v/>
      </c>
      <c r="AN164" s="256" t="str">
        <f>IF(AN163="","",VLOOKUP(AN163,'参考様式１ シフト記号表（勤務時間帯）'!$C$6:$K$35,9,FALSE))</f>
        <v/>
      </c>
      <c r="AO164" s="268" t="str">
        <f>IF(AO163="","",VLOOKUP(AO163,'参考様式１ シフト記号表（勤務時間帯）'!$C$6:$K$35,9,FALSE))</f>
        <v/>
      </c>
      <c r="AP164" s="268" t="str">
        <f>IF(AP163="","",VLOOKUP(AP163,'参考様式１ シフト記号表（勤務時間帯）'!$C$6:$K$35,9,FALSE))</f>
        <v/>
      </c>
      <c r="AQ164" s="268" t="str">
        <f>IF(AQ163="","",VLOOKUP(AQ163,'参考様式１ シフト記号表（勤務時間帯）'!$C$6:$K$35,9,FALSE))</f>
        <v/>
      </c>
      <c r="AR164" s="268" t="str">
        <f>IF(AR163="","",VLOOKUP(AR163,'参考様式１ シフト記号表（勤務時間帯）'!$C$6:$K$35,9,FALSE))</f>
        <v/>
      </c>
      <c r="AS164" s="268" t="str">
        <f>IF(AS163="","",VLOOKUP(AS163,'参考様式１ シフト記号表（勤務時間帯）'!$C$6:$K$35,9,FALSE))</f>
        <v/>
      </c>
      <c r="AT164" s="280" t="str">
        <f>IF(AT163="","",VLOOKUP(AT163,'参考様式１ シフト記号表（勤務時間帯）'!$C$6:$K$35,9,FALSE))</f>
        <v/>
      </c>
      <c r="AU164" s="256" t="str">
        <f>IF(AU163="","",VLOOKUP(AU163,'参考様式１ シフト記号表（勤務時間帯）'!$C$6:$K$35,9,FALSE))</f>
        <v/>
      </c>
      <c r="AV164" s="268" t="str">
        <f>IF(AV163="","",VLOOKUP(AV163,'参考様式１ シフト記号表（勤務時間帯）'!$C$6:$K$35,9,FALSE))</f>
        <v/>
      </c>
      <c r="AW164" s="268" t="str">
        <f>IF(AW163="","",VLOOKUP(AW163,'参考様式１ シフト記号表（勤務時間帯）'!$C$6:$K$35,9,FALSE))</f>
        <v/>
      </c>
      <c r="AX164" s="327">
        <f>IF($BB$3="４週",SUM(S164:AT164),IF($BB$3="暦月",SUM(S164:AW164),""))</f>
        <v>0</v>
      </c>
      <c r="AY164" s="340"/>
      <c r="AZ164" s="352">
        <f>IF($BB$3="４週",AX164/4,IF($BB$3="暦月",'参考様式１（100名）'!AX164/('参考様式１（100名）'!$BB$8/7),""))</f>
        <v>0</v>
      </c>
      <c r="BA164" s="362"/>
      <c r="BB164" s="381"/>
      <c r="BC164" s="205"/>
      <c r="BD164" s="205"/>
      <c r="BE164" s="205"/>
      <c r="BF164" s="217"/>
    </row>
    <row r="165" spans="2:58" ht="20.25" customHeight="1">
      <c r="B165" s="101"/>
      <c r="C165" s="121"/>
      <c r="D165" s="139"/>
      <c r="E165" s="150"/>
      <c r="F165" s="423">
        <f>C163</f>
        <v>0</v>
      </c>
      <c r="G165" s="168"/>
      <c r="H165" s="179"/>
      <c r="I165" s="187"/>
      <c r="J165" s="187"/>
      <c r="K165" s="192"/>
      <c r="L165" s="200"/>
      <c r="M165" s="207"/>
      <c r="N165" s="207"/>
      <c r="O165" s="219"/>
      <c r="P165" s="226" t="s">
        <v>107</v>
      </c>
      <c r="Q165" s="235"/>
      <c r="R165" s="243"/>
      <c r="S165" s="257" t="str">
        <f>IF(S163="","",VLOOKUP(S163,'参考様式１ シフト記号表（勤務時間帯）'!$C$6:$S$35,17,FALSE))</f>
        <v/>
      </c>
      <c r="T165" s="269" t="str">
        <f>IF(T163="","",VLOOKUP(T163,'参考様式１ シフト記号表（勤務時間帯）'!$C$6:$S$35,17,FALSE))</f>
        <v/>
      </c>
      <c r="U165" s="269" t="str">
        <f>IF(U163="","",VLOOKUP(U163,'参考様式１ シフト記号表（勤務時間帯）'!$C$6:$S$35,17,FALSE))</f>
        <v/>
      </c>
      <c r="V165" s="269" t="str">
        <f>IF(V163="","",VLOOKUP(V163,'参考様式１ シフト記号表（勤務時間帯）'!$C$6:$S$35,17,FALSE))</f>
        <v/>
      </c>
      <c r="W165" s="269" t="str">
        <f>IF(W163="","",VLOOKUP(W163,'参考様式１ シフト記号表（勤務時間帯）'!$C$6:$S$35,17,FALSE))</f>
        <v/>
      </c>
      <c r="X165" s="269" t="str">
        <f>IF(X163="","",VLOOKUP(X163,'参考様式１ シフト記号表（勤務時間帯）'!$C$6:$S$35,17,FALSE))</f>
        <v/>
      </c>
      <c r="Y165" s="281" t="str">
        <f>IF(Y163="","",VLOOKUP(Y163,'参考様式１ シフト記号表（勤務時間帯）'!$C$6:$S$35,17,FALSE))</f>
        <v/>
      </c>
      <c r="Z165" s="257" t="str">
        <f>IF(Z163="","",VLOOKUP(Z163,'参考様式１ シフト記号表（勤務時間帯）'!$C$6:$S$35,17,FALSE))</f>
        <v/>
      </c>
      <c r="AA165" s="269" t="str">
        <f>IF(AA163="","",VLOOKUP(AA163,'参考様式１ シフト記号表（勤務時間帯）'!$C$6:$S$35,17,FALSE))</f>
        <v/>
      </c>
      <c r="AB165" s="269" t="str">
        <f>IF(AB163="","",VLOOKUP(AB163,'参考様式１ シフト記号表（勤務時間帯）'!$C$6:$S$35,17,FALSE))</f>
        <v/>
      </c>
      <c r="AC165" s="269" t="str">
        <f>IF(AC163="","",VLOOKUP(AC163,'参考様式１ シフト記号表（勤務時間帯）'!$C$6:$S$35,17,FALSE))</f>
        <v/>
      </c>
      <c r="AD165" s="269" t="str">
        <f>IF(AD163="","",VLOOKUP(AD163,'参考様式１ シフト記号表（勤務時間帯）'!$C$6:$S$35,17,FALSE))</f>
        <v/>
      </c>
      <c r="AE165" s="269" t="str">
        <f>IF(AE163="","",VLOOKUP(AE163,'参考様式１ シフト記号表（勤務時間帯）'!$C$6:$S$35,17,FALSE))</f>
        <v/>
      </c>
      <c r="AF165" s="281" t="str">
        <f>IF(AF163="","",VLOOKUP(AF163,'参考様式１ シフト記号表（勤務時間帯）'!$C$6:$S$35,17,FALSE))</f>
        <v/>
      </c>
      <c r="AG165" s="257" t="str">
        <f>IF(AG163="","",VLOOKUP(AG163,'参考様式１ シフト記号表（勤務時間帯）'!$C$6:$S$35,17,FALSE))</f>
        <v/>
      </c>
      <c r="AH165" s="269" t="str">
        <f>IF(AH163="","",VLOOKUP(AH163,'参考様式１ シフト記号表（勤務時間帯）'!$C$6:$S$35,17,FALSE))</f>
        <v/>
      </c>
      <c r="AI165" s="269" t="str">
        <f>IF(AI163="","",VLOOKUP(AI163,'参考様式１ シフト記号表（勤務時間帯）'!$C$6:$S$35,17,FALSE))</f>
        <v/>
      </c>
      <c r="AJ165" s="269" t="str">
        <f>IF(AJ163="","",VLOOKUP(AJ163,'参考様式１ シフト記号表（勤務時間帯）'!$C$6:$S$35,17,FALSE))</f>
        <v/>
      </c>
      <c r="AK165" s="269" t="str">
        <f>IF(AK163="","",VLOOKUP(AK163,'参考様式１ シフト記号表（勤務時間帯）'!$C$6:$S$35,17,FALSE))</f>
        <v/>
      </c>
      <c r="AL165" s="269" t="str">
        <f>IF(AL163="","",VLOOKUP(AL163,'参考様式１ シフト記号表（勤務時間帯）'!$C$6:$S$35,17,FALSE))</f>
        <v/>
      </c>
      <c r="AM165" s="281" t="str">
        <f>IF(AM163="","",VLOOKUP(AM163,'参考様式１ シフト記号表（勤務時間帯）'!$C$6:$S$35,17,FALSE))</f>
        <v/>
      </c>
      <c r="AN165" s="257" t="str">
        <f>IF(AN163="","",VLOOKUP(AN163,'参考様式１ シフト記号表（勤務時間帯）'!$C$6:$S$35,17,FALSE))</f>
        <v/>
      </c>
      <c r="AO165" s="269" t="str">
        <f>IF(AO163="","",VLOOKUP(AO163,'参考様式１ シフト記号表（勤務時間帯）'!$C$6:$S$35,17,FALSE))</f>
        <v/>
      </c>
      <c r="AP165" s="269" t="str">
        <f>IF(AP163="","",VLOOKUP(AP163,'参考様式１ シフト記号表（勤務時間帯）'!$C$6:$S$35,17,FALSE))</f>
        <v/>
      </c>
      <c r="AQ165" s="269" t="str">
        <f>IF(AQ163="","",VLOOKUP(AQ163,'参考様式１ シフト記号表（勤務時間帯）'!$C$6:$S$35,17,FALSE))</f>
        <v/>
      </c>
      <c r="AR165" s="269" t="str">
        <f>IF(AR163="","",VLOOKUP(AR163,'参考様式１ シフト記号表（勤務時間帯）'!$C$6:$S$35,17,FALSE))</f>
        <v/>
      </c>
      <c r="AS165" s="269" t="str">
        <f>IF(AS163="","",VLOOKUP(AS163,'参考様式１ シフト記号表（勤務時間帯）'!$C$6:$S$35,17,FALSE))</f>
        <v/>
      </c>
      <c r="AT165" s="281" t="str">
        <f>IF(AT163="","",VLOOKUP(AT163,'参考様式１ シフト記号表（勤務時間帯）'!$C$6:$S$35,17,FALSE))</f>
        <v/>
      </c>
      <c r="AU165" s="257" t="str">
        <f>IF(AU163="","",VLOOKUP(AU163,'参考様式１ シフト記号表（勤務時間帯）'!$C$6:$S$35,17,FALSE))</f>
        <v/>
      </c>
      <c r="AV165" s="269" t="str">
        <f>IF(AV163="","",VLOOKUP(AV163,'参考様式１ シフト記号表（勤務時間帯）'!$C$6:$S$35,17,FALSE))</f>
        <v/>
      </c>
      <c r="AW165" s="269" t="str">
        <f>IF(AW163="","",VLOOKUP(AW163,'参考様式１ シフト記号表（勤務時間帯）'!$C$6:$S$35,17,FALSE))</f>
        <v/>
      </c>
      <c r="AX165" s="328">
        <f>IF($BB$3="４週",SUM(S165:AT165),IF($BB$3="暦月",SUM(S165:AW165),""))</f>
        <v>0</v>
      </c>
      <c r="AY165" s="341"/>
      <c r="AZ165" s="353">
        <f>IF($BB$3="４週",AX165/4,IF($BB$3="暦月",'参考様式１（100名）'!AX165/('参考様式１（100名）'!$BB$8/7),""))</f>
        <v>0</v>
      </c>
      <c r="BA165" s="363"/>
      <c r="BB165" s="382"/>
      <c r="BC165" s="207"/>
      <c r="BD165" s="207"/>
      <c r="BE165" s="207"/>
      <c r="BF165" s="219"/>
    </row>
    <row r="166" spans="2:58" ht="20.25" customHeight="1">
      <c r="B166" s="101">
        <f>B163+1</f>
        <v>49</v>
      </c>
      <c r="C166" s="119"/>
      <c r="D166" s="137"/>
      <c r="E166" s="148"/>
      <c r="F166" s="156"/>
      <c r="G166" s="156"/>
      <c r="H166" s="180"/>
      <c r="I166" s="187"/>
      <c r="J166" s="187"/>
      <c r="K166" s="192"/>
      <c r="L166" s="199"/>
      <c r="M166" s="206"/>
      <c r="N166" s="206"/>
      <c r="O166" s="218"/>
      <c r="P166" s="227" t="s">
        <v>105</v>
      </c>
      <c r="Q166" s="236"/>
      <c r="R166" s="244"/>
      <c r="S166" s="431"/>
      <c r="T166" s="434"/>
      <c r="U166" s="434"/>
      <c r="V166" s="434"/>
      <c r="W166" s="434"/>
      <c r="X166" s="434"/>
      <c r="Y166" s="436"/>
      <c r="Z166" s="431"/>
      <c r="AA166" s="434"/>
      <c r="AB166" s="434"/>
      <c r="AC166" s="434"/>
      <c r="AD166" s="434"/>
      <c r="AE166" s="434"/>
      <c r="AF166" s="436"/>
      <c r="AG166" s="431"/>
      <c r="AH166" s="434"/>
      <c r="AI166" s="434"/>
      <c r="AJ166" s="434"/>
      <c r="AK166" s="434"/>
      <c r="AL166" s="434"/>
      <c r="AM166" s="436"/>
      <c r="AN166" s="431"/>
      <c r="AO166" s="434"/>
      <c r="AP166" s="434"/>
      <c r="AQ166" s="434"/>
      <c r="AR166" s="434"/>
      <c r="AS166" s="434"/>
      <c r="AT166" s="436"/>
      <c r="AU166" s="431"/>
      <c r="AV166" s="434"/>
      <c r="AW166" s="434"/>
      <c r="AX166" s="439"/>
      <c r="AY166" s="443"/>
      <c r="AZ166" s="446"/>
      <c r="BA166" s="449"/>
      <c r="BB166" s="380"/>
      <c r="BC166" s="206"/>
      <c r="BD166" s="206"/>
      <c r="BE166" s="206"/>
      <c r="BF166" s="218"/>
    </row>
    <row r="167" spans="2:58" ht="20.25" customHeight="1">
      <c r="B167" s="101"/>
      <c r="C167" s="120"/>
      <c r="D167" s="138"/>
      <c r="E167" s="149"/>
      <c r="F167" s="154"/>
      <c r="G167" s="167"/>
      <c r="H167" s="179"/>
      <c r="I167" s="187"/>
      <c r="J167" s="187"/>
      <c r="K167" s="192"/>
      <c r="L167" s="198"/>
      <c r="M167" s="205"/>
      <c r="N167" s="205"/>
      <c r="O167" s="217"/>
      <c r="P167" s="225" t="s">
        <v>40</v>
      </c>
      <c r="Q167" s="234"/>
      <c r="R167" s="242"/>
      <c r="S167" s="256" t="str">
        <f>IF(S166="","",VLOOKUP(S166,'参考様式１ シフト記号表（勤務時間帯）'!$C$6:$K$35,9,FALSE))</f>
        <v/>
      </c>
      <c r="T167" s="268" t="str">
        <f>IF(T166="","",VLOOKUP(T166,'参考様式１ シフト記号表（勤務時間帯）'!$C$6:$K$35,9,FALSE))</f>
        <v/>
      </c>
      <c r="U167" s="268" t="str">
        <f>IF(U166="","",VLOOKUP(U166,'参考様式１ シフト記号表（勤務時間帯）'!$C$6:$K$35,9,FALSE))</f>
        <v/>
      </c>
      <c r="V167" s="268" t="str">
        <f>IF(V166="","",VLOOKUP(V166,'参考様式１ シフト記号表（勤務時間帯）'!$C$6:$K$35,9,FALSE))</f>
        <v/>
      </c>
      <c r="W167" s="268" t="str">
        <f>IF(W166="","",VLOOKUP(W166,'参考様式１ シフト記号表（勤務時間帯）'!$C$6:$K$35,9,FALSE))</f>
        <v/>
      </c>
      <c r="X167" s="268" t="str">
        <f>IF(X166="","",VLOOKUP(X166,'参考様式１ シフト記号表（勤務時間帯）'!$C$6:$K$35,9,FALSE))</f>
        <v/>
      </c>
      <c r="Y167" s="280" t="str">
        <f>IF(Y166="","",VLOOKUP(Y166,'参考様式１ シフト記号表（勤務時間帯）'!$C$6:$K$35,9,FALSE))</f>
        <v/>
      </c>
      <c r="Z167" s="256" t="str">
        <f>IF(Z166="","",VLOOKUP(Z166,'参考様式１ シフト記号表（勤務時間帯）'!$C$6:$K$35,9,FALSE))</f>
        <v/>
      </c>
      <c r="AA167" s="268" t="str">
        <f>IF(AA166="","",VLOOKUP(AA166,'参考様式１ シフト記号表（勤務時間帯）'!$C$6:$K$35,9,FALSE))</f>
        <v/>
      </c>
      <c r="AB167" s="268" t="str">
        <f>IF(AB166="","",VLOOKUP(AB166,'参考様式１ シフト記号表（勤務時間帯）'!$C$6:$K$35,9,FALSE))</f>
        <v/>
      </c>
      <c r="AC167" s="268" t="str">
        <f>IF(AC166="","",VLOOKUP(AC166,'参考様式１ シフト記号表（勤務時間帯）'!$C$6:$K$35,9,FALSE))</f>
        <v/>
      </c>
      <c r="AD167" s="268" t="str">
        <f>IF(AD166="","",VLOOKUP(AD166,'参考様式１ シフト記号表（勤務時間帯）'!$C$6:$K$35,9,FALSE))</f>
        <v/>
      </c>
      <c r="AE167" s="268" t="str">
        <f>IF(AE166="","",VLOOKUP(AE166,'参考様式１ シフト記号表（勤務時間帯）'!$C$6:$K$35,9,FALSE))</f>
        <v/>
      </c>
      <c r="AF167" s="280" t="str">
        <f>IF(AF166="","",VLOOKUP(AF166,'参考様式１ シフト記号表（勤務時間帯）'!$C$6:$K$35,9,FALSE))</f>
        <v/>
      </c>
      <c r="AG167" s="256" t="str">
        <f>IF(AG166="","",VLOOKUP(AG166,'参考様式１ シフト記号表（勤務時間帯）'!$C$6:$K$35,9,FALSE))</f>
        <v/>
      </c>
      <c r="AH167" s="268" t="str">
        <f>IF(AH166="","",VLOOKUP(AH166,'参考様式１ シフト記号表（勤務時間帯）'!$C$6:$K$35,9,FALSE))</f>
        <v/>
      </c>
      <c r="AI167" s="268" t="str">
        <f>IF(AI166="","",VLOOKUP(AI166,'参考様式１ シフト記号表（勤務時間帯）'!$C$6:$K$35,9,FALSE))</f>
        <v/>
      </c>
      <c r="AJ167" s="268" t="str">
        <f>IF(AJ166="","",VLOOKUP(AJ166,'参考様式１ シフト記号表（勤務時間帯）'!$C$6:$K$35,9,FALSE))</f>
        <v/>
      </c>
      <c r="AK167" s="268" t="str">
        <f>IF(AK166="","",VLOOKUP(AK166,'参考様式１ シフト記号表（勤務時間帯）'!$C$6:$K$35,9,FALSE))</f>
        <v/>
      </c>
      <c r="AL167" s="268" t="str">
        <f>IF(AL166="","",VLOOKUP(AL166,'参考様式１ シフト記号表（勤務時間帯）'!$C$6:$K$35,9,FALSE))</f>
        <v/>
      </c>
      <c r="AM167" s="280" t="str">
        <f>IF(AM166="","",VLOOKUP(AM166,'参考様式１ シフト記号表（勤務時間帯）'!$C$6:$K$35,9,FALSE))</f>
        <v/>
      </c>
      <c r="AN167" s="256" t="str">
        <f>IF(AN166="","",VLOOKUP(AN166,'参考様式１ シフト記号表（勤務時間帯）'!$C$6:$K$35,9,FALSE))</f>
        <v/>
      </c>
      <c r="AO167" s="268" t="str">
        <f>IF(AO166="","",VLOOKUP(AO166,'参考様式１ シフト記号表（勤務時間帯）'!$C$6:$K$35,9,FALSE))</f>
        <v/>
      </c>
      <c r="AP167" s="268" t="str">
        <f>IF(AP166="","",VLOOKUP(AP166,'参考様式１ シフト記号表（勤務時間帯）'!$C$6:$K$35,9,FALSE))</f>
        <v/>
      </c>
      <c r="AQ167" s="268" t="str">
        <f>IF(AQ166="","",VLOOKUP(AQ166,'参考様式１ シフト記号表（勤務時間帯）'!$C$6:$K$35,9,FALSE))</f>
        <v/>
      </c>
      <c r="AR167" s="268" t="str">
        <f>IF(AR166="","",VLOOKUP(AR166,'参考様式１ シフト記号表（勤務時間帯）'!$C$6:$K$35,9,FALSE))</f>
        <v/>
      </c>
      <c r="AS167" s="268" t="str">
        <f>IF(AS166="","",VLOOKUP(AS166,'参考様式１ シフト記号表（勤務時間帯）'!$C$6:$K$35,9,FALSE))</f>
        <v/>
      </c>
      <c r="AT167" s="280" t="str">
        <f>IF(AT166="","",VLOOKUP(AT166,'参考様式１ シフト記号表（勤務時間帯）'!$C$6:$K$35,9,FALSE))</f>
        <v/>
      </c>
      <c r="AU167" s="256" t="str">
        <f>IF(AU166="","",VLOOKUP(AU166,'参考様式１ シフト記号表（勤務時間帯）'!$C$6:$K$35,9,FALSE))</f>
        <v/>
      </c>
      <c r="AV167" s="268" t="str">
        <f>IF(AV166="","",VLOOKUP(AV166,'参考様式１ シフト記号表（勤務時間帯）'!$C$6:$K$35,9,FALSE))</f>
        <v/>
      </c>
      <c r="AW167" s="268" t="str">
        <f>IF(AW166="","",VLOOKUP(AW166,'参考様式１ シフト記号表（勤務時間帯）'!$C$6:$K$35,9,FALSE))</f>
        <v/>
      </c>
      <c r="AX167" s="327">
        <f>IF($BB$3="４週",SUM(S167:AT167),IF($BB$3="暦月",SUM(S167:AW167),""))</f>
        <v>0</v>
      </c>
      <c r="AY167" s="340"/>
      <c r="AZ167" s="352">
        <f>IF($BB$3="４週",AX167/4,IF($BB$3="暦月",'参考様式１（100名）'!AX167/('参考様式１（100名）'!$BB$8/7),""))</f>
        <v>0</v>
      </c>
      <c r="BA167" s="362"/>
      <c r="BB167" s="381"/>
      <c r="BC167" s="205"/>
      <c r="BD167" s="205"/>
      <c r="BE167" s="205"/>
      <c r="BF167" s="217"/>
    </row>
    <row r="168" spans="2:58" ht="20.25" customHeight="1">
      <c r="B168" s="101"/>
      <c r="C168" s="121"/>
      <c r="D168" s="139"/>
      <c r="E168" s="150"/>
      <c r="F168" s="423">
        <f>C166</f>
        <v>0</v>
      </c>
      <c r="G168" s="168"/>
      <c r="H168" s="179"/>
      <c r="I168" s="187"/>
      <c r="J168" s="187"/>
      <c r="K168" s="192"/>
      <c r="L168" s="200"/>
      <c r="M168" s="207"/>
      <c r="N168" s="207"/>
      <c r="O168" s="219"/>
      <c r="P168" s="226" t="s">
        <v>107</v>
      </c>
      <c r="Q168" s="235"/>
      <c r="R168" s="243"/>
      <c r="S168" s="257" t="str">
        <f>IF(S166="","",VLOOKUP(S166,'参考様式１ シフト記号表（勤務時間帯）'!$C$6:$S$35,17,FALSE))</f>
        <v/>
      </c>
      <c r="T168" s="269" t="str">
        <f>IF(T166="","",VLOOKUP(T166,'参考様式１ シフト記号表（勤務時間帯）'!$C$6:$S$35,17,FALSE))</f>
        <v/>
      </c>
      <c r="U168" s="269" t="str">
        <f>IF(U166="","",VLOOKUP(U166,'参考様式１ シフト記号表（勤務時間帯）'!$C$6:$S$35,17,FALSE))</f>
        <v/>
      </c>
      <c r="V168" s="269" t="str">
        <f>IF(V166="","",VLOOKUP(V166,'参考様式１ シフト記号表（勤務時間帯）'!$C$6:$S$35,17,FALSE))</f>
        <v/>
      </c>
      <c r="W168" s="269" t="str">
        <f>IF(W166="","",VLOOKUP(W166,'参考様式１ シフト記号表（勤務時間帯）'!$C$6:$S$35,17,FALSE))</f>
        <v/>
      </c>
      <c r="X168" s="269" t="str">
        <f>IF(X166="","",VLOOKUP(X166,'参考様式１ シフト記号表（勤務時間帯）'!$C$6:$S$35,17,FALSE))</f>
        <v/>
      </c>
      <c r="Y168" s="281" t="str">
        <f>IF(Y166="","",VLOOKUP(Y166,'参考様式１ シフト記号表（勤務時間帯）'!$C$6:$S$35,17,FALSE))</f>
        <v/>
      </c>
      <c r="Z168" s="257" t="str">
        <f>IF(Z166="","",VLOOKUP(Z166,'参考様式１ シフト記号表（勤務時間帯）'!$C$6:$S$35,17,FALSE))</f>
        <v/>
      </c>
      <c r="AA168" s="269" t="str">
        <f>IF(AA166="","",VLOOKUP(AA166,'参考様式１ シフト記号表（勤務時間帯）'!$C$6:$S$35,17,FALSE))</f>
        <v/>
      </c>
      <c r="AB168" s="269" t="str">
        <f>IF(AB166="","",VLOOKUP(AB166,'参考様式１ シフト記号表（勤務時間帯）'!$C$6:$S$35,17,FALSE))</f>
        <v/>
      </c>
      <c r="AC168" s="269" t="str">
        <f>IF(AC166="","",VLOOKUP(AC166,'参考様式１ シフト記号表（勤務時間帯）'!$C$6:$S$35,17,FALSE))</f>
        <v/>
      </c>
      <c r="AD168" s="269" t="str">
        <f>IF(AD166="","",VLOOKUP(AD166,'参考様式１ シフト記号表（勤務時間帯）'!$C$6:$S$35,17,FALSE))</f>
        <v/>
      </c>
      <c r="AE168" s="269" t="str">
        <f>IF(AE166="","",VLOOKUP(AE166,'参考様式１ シフト記号表（勤務時間帯）'!$C$6:$S$35,17,FALSE))</f>
        <v/>
      </c>
      <c r="AF168" s="281" t="str">
        <f>IF(AF166="","",VLOOKUP(AF166,'参考様式１ シフト記号表（勤務時間帯）'!$C$6:$S$35,17,FALSE))</f>
        <v/>
      </c>
      <c r="AG168" s="257" t="str">
        <f>IF(AG166="","",VLOOKUP(AG166,'参考様式１ シフト記号表（勤務時間帯）'!$C$6:$S$35,17,FALSE))</f>
        <v/>
      </c>
      <c r="AH168" s="269" t="str">
        <f>IF(AH166="","",VLOOKUP(AH166,'参考様式１ シフト記号表（勤務時間帯）'!$C$6:$S$35,17,FALSE))</f>
        <v/>
      </c>
      <c r="AI168" s="269" t="str">
        <f>IF(AI166="","",VLOOKUP(AI166,'参考様式１ シフト記号表（勤務時間帯）'!$C$6:$S$35,17,FALSE))</f>
        <v/>
      </c>
      <c r="AJ168" s="269" t="str">
        <f>IF(AJ166="","",VLOOKUP(AJ166,'参考様式１ シフト記号表（勤務時間帯）'!$C$6:$S$35,17,FALSE))</f>
        <v/>
      </c>
      <c r="AK168" s="269" t="str">
        <f>IF(AK166="","",VLOOKUP(AK166,'参考様式１ シフト記号表（勤務時間帯）'!$C$6:$S$35,17,FALSE))</f>
        <v/>
      </c>
      <c r="AL168" s="269" t="str">
        <f>IF(AL166="","",VLOOKUP(AL166,'参考様式１ シフト記号表（勤務時間帯）'!$C$6:$S$35,17,FALSE))</f>
        <v/>
      </c>
      <c r="AM168" s="281" t="str">
        <f>IF(AM166="","",VLOOKUP(AM166,'参考様式１ シフト記号表（勤務時間帯）'!$C$6:$S$35,17,FALSE))</f>
        <v/>
      </c>
      <c r="AN168" s="257" t="str">
        <f>IF(AN166="","",VLOOKUP(AN166,'参考様式１ シフト記号表（勤務時間帯）'!$C$6:$S$35,17,FALSE))</f>
        <v/>
      </c>
      <c r="AO168" s="269" t="str">
        <f>IF(AO166="","",VLOOKUP(AO166,'参考様式１ シフト記号表（勤務時間帯）'!$C$6:$S$35,17,FALSE))</f>
        <v/>
      </c>
      <c r="AP168" s="269" t="str">
        <f>IF(AP166="","",VLOOKUP(AP166,'参考様式１ シフト記号表（勤務時間帯）'!$C$6:$S$35,17,FALSE))</f>
        <v/>
      </c>
      <c r="AQ168" s="269" t="str">
        <f>IF(AQ166="","",VLOOKUP(AQ166,'参考様式１ シフト記号表（勤務時間帯）'!$C$6:$S$35,17,FALSE))</f>
        <v/>
      </c>
      <c r="AR168" s="269" t="str">
        <f>IF(AR166="","",VLOOKUP(AR166,'参考様式１ シフト記号表（勤務時間帯）'!$C$6:$S$35,17,FALSE))</f>
        <v/>
      </c>
      <c r="AS168" s="269" t="str">
        <f>IF(AS166="","",VLOOKUP(AS166,'参考様式１ シフト記号表（勤務時間帯）'!$C$6:$S$35,17,FALSE))</f>
        <v/>
      </c>
      <c r="AT168" s="281" t="str">
        <f>IF(AT166="","",VLOOKUP(AT166,'参考様式１ シフト記号表（勤務時間帯）'!$C$6:$S$35,17,FALSE))</f>
        <v/>
      </c>
      <c r="AU168" s="257" t="str">
        <f>IF(AU166="","",VLOOKUP(AU166,'参考様式１ シフト記号表（勤務時間帯）'!$C$6:$S$35,17,FALSE))</f>
        <v/>
      </c>
      <c r="AV168" s="269" t="str">
        <f>IF(AV166="","",VLOOKUP(AV166,'参考様式１ シフト記号表（勤務時間帯）'!$C$6:$S$35,17,FALSE))</f>
        <v/>
      </c>
      <c r="AW168" s="269" t="str">
        <f>IF(AW166="","",VLOOKUP(AW166,'参考様式１ シフト記号表（勤務時間帯）'!$C$6:$S$35,17,FALSE))</f>
        <v/>
      </c>
      <c r="AX168" s="328">
        <f>IF($BB$3="４週",SUM(S168:AT168),IF($BB$3="暦月",SUM(S168:AW168),""))</f>
        <v>0</v>
      </c>
      <c r="AY168" s="341"/>
      <c r="AZ168" s="353">
        <f>IF($BB$3="４週",AX168/4,IF($BB$3="暦月",'参考様式１（100名）'!AX168/('参考様式１（100名）'!$BB$8/7),""))</f>
        <v>0</v>
      </c>
      <c r="BA168" s="363"/>
      <c r="BB168" s="382"/>
      <c r="BC168" s="207"/>
      <c r="BD168" s="207"/>
      <c r="BE168" s="207"/>
      <c r="BF168" s="219"/>
    </row>
    <row r="169" spans="2:58" ht="20.25" customHeight="1">
      <c r="B169" s="101">
        <f>B166+1</f>
        <v>50</v>
      </c>
      <c r="C169" s="119"/>
      <c r="D169" s="137"/>
      <c r="E169" s="148"/>
      <c r="F169" s="156"/>
      <c r="G169" s="156"/>
      <c r="H169" s="180"/>
      <c r="I169" s="187"/>
      <c r="J169" s="187"/>
      <c r="K169" s="192"/>
      <c r="L169" s="199"/>
      <c r="M169" s="206"/>
      <c r="N169" s="206"/>
      <c r="O169" s="218"/>
      <c r="P169" s="227" t="s">
        <v>105</v>
      </c>
      <c r="Q169" s="236"/>
      <c r="R169" s="244"/>
      <c r="S169" s="431"/>
      <c r="T169" s="434"/>
      <c r="U169" s="434"/>
      <c r="V169" s="434"/>
      <c r="W169" s="434"/>
      <c r="X169" s="434"/>
      <c r="Y169" s="436"/>
      <c r="Z169" s="431"/>
      <c r="AA169" s="434"/>
      <c r="AB169" s="434"/>
      <c r="AC169" s="434"/>
      <c r="AD169" s="434"/>
      <c r="AE169" s="434"/>
      <c r="AF169" s="436"/>
      <c r="AG169" s="431"/>
      <c r="AH169" s="434"/>
      <c r="AI169" s="434"/>
      <c r="AJ169" s="434"/>
      <c r="AK169" s="434"/>
      <c r="AL169" s="434"/>
      <c r="AM169" s="436"/>
      <c r="AN169" s="431"/>
      <c r="AO169" s="434"/>
      <c r="AP169" s="434"/>
      <c r="AQ169" s="434"/>
      <c r="AR169" s="434"/>
      <c r="AS169" s="434"/>
      <c r="AT169" s="436"/>
      <c r="AU169" s="431"/>
      <c r="AV169" s="434"/>
      <c r="AW169" s="434"/>
      <c r="AX169" s="439"/>
      <c r="AY169" s="443"/>
      <c r="AZ169" s="446"/>
      <c r="BA169" s="449"/>
      <c r="BB169" s="380"/>
      <c r="BC169" s="206"/>
      <c r="BD169" s="206"/>
      <c r="BE169" s="206"/>
      <c r="BF169" s="218"/>
    </row>
    <row r="170" spans="2:58" ht="20.25" customHeight="1">
      <c r="B170" s="101"/>
      <c r="C170" s="120"/>
      <c r="D170" s="138"/>
      <c r="E170" s="149"/>
      <c r="F170" s="154"/>
      <c r="G170" s="167"/>
      <c r="H170" s="179"/>
      <c r="I170" s="187"/>
      <c r="J170" s="187"/>
      <c r="K170" s="192"/>
      <c r="L170" s="198"/>
      <c r="M170" s="205"/>
      <c r="N170" s="205"/>
      <c r="O170" s="217"/>
      <c r="P170" s="225" t="s">
        <v>40</v>
      </c>
      <c r="Q170" s="234"/>
      <c r="R170" s="242"/>
      <c r="S170" s="256" t="str">
        <f>IF(S169="","",VLOOKUP(S169,'参考様式１ シフト記号表（勤務時間帯）'!$C$6:$K$35,9,FALSE))</f>
        <v/>
      </c>
      <c r="T170" s="268" t="str">
        <f>IF(T169="","",VLOOKUP(T169,'参考様式１ シフト記号表（勤務時間帯）'!$C$6:$K$35,9,FALSE))</f>
        <v/>
      </c>
      <c r="U170" s="268" t="str">
        <f>IF(U169="","",VLOOKUP(U169,'参考様式１ シフト記号表（勤務時間帯）'!$C$6:$K$35,9,FALSE))</f>
        <v/>
      </c>
      <c r="V170" s="268" t="str">
        <f>IF(V169="","",VLOOKUP(V169,'参考様式１ シフト記号表（勤務時間帯）'!$C$6:$K$35,9,FALSE))</f>
        <v/>
      </c>
      <c r="W170" s="268" t="str">
        <f>IF(W169="","",VLOOKUP(W169,'参考様式１ シフト記号表（勤務時間帯）'!$C$6:$K$35,9,FALSE))</f>
        <v/>
      </c>
      <c r="X170" s="268" t="str">
        <f>IF(X169="","",VLOOKUP(X169,'参考様式１ シフト記号表（勤務時間帯）'!$C$6:$K$35,9,FALSE))</f>
        <v/>
      </c>
      <c r="Y170" s="280" t="str">
        <f>IF(Y169="","",VLOOKUP(Y169,'参考様式１ シフト記号表（勤務時間帯）'!$C$6:$K$35,9,FALSE))</f>
        <v/>
      </c>
      <c r="Z170" s="256" t="str">
        <f>IF(Z169="","",VLOOKUP(Z169,'参考様式１ シフト記号表（勤務時間帯）'!$C$6:$K$35,9,FALSE))</f>
        <v/>
      </c>
      <c r="AA170" s="268" t="str">
        <f>IF(AA169="","",VLOOKUP(AA169,'参考様式１ シフト記号表（勤務時間帯）'!$C$6:$K$35,9,FALSE))</f>
        <v/>
      </c>
      <c r="AB170" s="268" t="str">
        <f>IF(AB169="","",VLOOKUP(AB169,'参考様式１ シフト記号表（勤務時間帯）'!$C$6:$K$35,9,FALSE))</f>
        <v/>
      </c>
      <c r="AC170" s="268" t="str">
        <f>IF(AC169="","",VLOOKUP(AC169,'参考様式１ シフト記号表（勤務時間帯）'!$C$6:$K$35,9,FALSE))</f>
        <v/>
      </c>
      <c r="AD170" s="268" t="str">
        <f>IF(AD169="","",VLOOKUP(AD169,'参考様式１ シフト記号表（勤務時間帯）'!$C$6:$K$35,9,FALSE))</f>
        <v/>
      </c>
      <c r="AE170" s="268" t="str">
        <f>IF(AE169="","",VLOOKUP(AE169,'参考様式１ シフト記号表（勤務時間帯）'!$C$6:$K$35,9,FALSE))</f>
        <v/>
      </c>
      <c r="AF170" s="280" t="str">
        <f>IF(AF169="","",VLOOKUP(AF169,'参考様式１ シフト記号表（勤務時間帯）'!$C$6:$K$35,9,FALSE))</f>
        <v/>
      </c>
      <c r="AG170" s="256" t="str">
        <f>IF(AG169="","",VLOOKUP(AG169,'参考様式１ シフト記号表（勤務時間帯）'!$C$6:$K$35,9,FALSE))</f>
        <v/>
      </c>
      <c r="AH170" s="268" t="str">
        <f>IF(AH169="","",VLOOKUP(AH169,'参考様式１ シフト記号表（勤務時間帯）'!$C$6:$K$35,9,FALSE))</f>
        <v/>
      </c>
      <c r="AI170" s="268" t="str">
        <f>IF(AI169="","",VLOOKUP(AI169,'参考様式１ シフト記号表（勤務時間帯）'!$C$6:$K$35,9,FALSE))</f>
        <v/>
      </c>
      <c r="AJ170" s="268" t="str">
        <f>IF(AJ169="","",VLOOKUP(AJ169,'参考様式１ シフト記号表（勤務時間帯）'!$C$6:$K$35,9,FALSE))</f>
        <v/>
      </c>
      <c r="AK170" s="268" t="str">
        <f>IF(AK169="","",VLOOKUP(AK169,'参考様式１ シフト記号表（勤務時間帯）'!$C$6:$K$35,9,FALSE))</f>
        <v/>
      </c>
      <c r="AL170" s="268" t="str">
        <f>IF(AL169="","",VLOOKUP(AL169,'参考様式１ シフト記号表（勤務時間帯）'!$C$6:$K$35,9,FALSE))</f>
        <v/>
      </c>
      <c r="AM170" s="280" t="str">
        <f>IF(AM169="","",VLOOKUP(AM169,'参考様式１ シフト記号表（勤務時間帯）'!$C$6:$K$35,9,FALSE))</f>
        <v/>
      </c>
      <c r="AN170" s="256" t="str">
        <f>IF(AN169="","",VLOOKUP(AN169,'参考様式１ シフト記号表（勤務時間帯）'!$C$6:$K$35,9,FALSE))</f>
        <v/>
      </c>
      <c r="AO170" s="268" t="str">
        <f>IF(AO169="","",VLOOKUP(AO169,'参考様式１ シフト記号表（勤務時間帯）'!$C$6:$K$35,9,FALSE))</f>
        <v/>
      </c>
      <c r="AP170" s="268" t="str">
        <f>IF(AP169="","",VLOOKUP(AP169,'参考様式１ シフト記号表（勤務時間帯）'!$C$6:$K$35,9,FALSE))</f>
        <v/>
      </c>
      <c r="AQ170" s="268" t="str">
        <f>IF(AQ169="","",VLOOKUP(AQ169,'参考様式１ シフト記号表（勤務時間帯）'!$C$6:$K$35,9,FALSE))</f>
        <v/>
      </c>
      <c r="AR170" s="268" t="str">
        <f>IF(AR169="","",VLOOKUP(AR169,'参考様式１ シフト記号表（勤務時間帯）'!$C$6:$K$35,9,FALSE))</f>
        <v/>
      </c>
      <c r="AS170" s="268" t="str">
        <f>IF(AS169="","",VLOOKUP(AS169,'参考様式１ シフト記号表（勤務時間帯）'!$C$6:$K$35,9,FALSE))</f>
        <v/>
      </c>
      <c r="AT170" s="280" t="str">
        <f>IF(AT169="","",VLOOKUP(AT169,'参考様式１ シフト記号表（勤務時間帯）'!$C$6:$K$35,9,FALSE))</f>
        <v/>
      </c>
      <c r="AU170" s="256" t="str">
        <f>IF(AU169="","",VLOOKUP(AU169,'参考様式１ シフト記号表（勤務時間帯）'!$C$6:$K$35,9,FALSE))</f>
        <v/>
      </c>
      <c r="AV170" s="268" t="str">
        <f>IF(AV169="","",VLOOKUP(AV169,'参考様式１ シフト記号表（勤務時間帯）'!$C$6:$K$35,9,FALSE))</f>
        <v/>
      </c>
      <c r="AW170" s="268" t="str">
        <f>IF(AW169="","",VLOOKUP(AW169,'参考様式１ シフト記号表（勤務時間帯）'!$C$6:$K$35,9,FALSE))</f>
        <v/>
      </c>
      <c r="AX170" s="327">
        <f>IF($BB$3="４週",SUM(S170:AT170),IF($BB$3="暦月",SUM(S170:AW170),""))</f>
        <v>0</v>
      </c>
      <c r="AY170" s="340"/>
      <c r="AZ170" s="352">
        <f>IF($BB$3="４週",AX170/4,IF($BB$3="暦月",'参考様式１（100名）'!AX170/('参考様式１（100名）'!$BB$8/7),""))</f>
        <v>0</v>
      </c>
      <c r="BA170" s="362"/>
      <c r="BB170" s="381"/>
      <c r="BC170" s="205"/>
      <c r="BD170" s="205"/>
      <c r="BE170" s="205"/>
      <c r="BF170" s="217"/>
    </row>
    <row r="171" spans="2:58" ht="20.25" customHeight="1">
      <c r="B171" s="101"/>
      <c r="C171" s="121"/>
      <c r="D171" s="139"/>
      <c r="E171" s="150"/>
      <c r="F171" s="423">
        <f>C169</f>
        <v>0</v>
      </c>
      <c r="G171" s="168"/>
      <c r="H171" s="179"/>
      <c r="I171" s="187"/>
      <c r="J171" s="187"/>
      <c r="K171" s="192"/>
      <c r="L171" s="200"/>
      <c r="M171" s="207"/>
      <c r="N171" s="207"/>
      <c r="O171" s="219"/>
      <c r="P171" s="226" t="s">
        <v>107</v>
      </c>
      <c r="Q171" s="235"/>
      <c r="R171" s="243"/>
      <c r="S171" s="257" t="str">
        <f>IF(S169="","",VLOOKUP(S169,'参考様式１ シフト記号表（勤務時間帯）'!$C$6:$S$35,17,FALSE))</f>
        <v/>
      </c>
      <c r="T171" s="269" t="str">
        <f>IF(T169="","",VLOOKUP(T169,'参考様式１ シフト記号表（勤務時間帯）'!$C$6:$S$35,17,FALSE))</f>
        <v/>
      </c>
      <c r="U171" s="269" t="str">
        <f>IF(U169="","",VLOOKUP(U169,'参考様式１ シフト記号表（勤務時間帯）'!$C$6:$S$35,17,FALSE))</f>
        <v/>
      </c>
      <c r="V171" s="269" t="str">
        <f>IF(V169="","",VLOOKUP(V169,'参考様式１ シフト記号表（勤務時間帯）'!$C$6:$S$35,17,FALSE))</f>
        <v/>
      </c>
      <c r="W171" s="269" t="str">
        <f>IF(W169="","",VLOOKUP(W169,'参考様式１ シフト記号表（勤務時間帯）'!$C$6:$S$35,17,FALSE))</f>
        <v/>
      </c>
      <c r="X171" s="269" t="str">
        <f>IF(X169="","",VLOOKUP(X169,'参考様式１ シフト記号表（勤務時間帯）'!$C$6:$S$35,17,FALSE))</f>
        <v/>
      </c>
      <c r="Y171" s="281" t="str">
        <f>IF(Y169="","",VLOOKUP(Y169,'参考様式１ シフト記号表（勤務時間帯）'!$C$6:$S$35,17,FALSE))</f>
        <v/>
      </c>
      <c r="Z171" s="257" t="str">
        <f>IF(Z169="","",VLOOKUP(Z169,'参考様式１ シフト記号表（勤務時間帯）'!$C$6:$S$35,17,FALSE))</f>
        <v/>
      </c>
      <c r="AA171" s="269" t="str">
        <f>IF(AA169="","",VLOOKUP(AA169,'参考様式１ シフト記号表（勤務時間帯）'!$C$6:$S$35,17,FALSE))</f>
        <v/>
      </c>
      <c r="AB171" s="269" t="str">
        <f>IF(AB169="","",VLOOKUP(AB169,'参考様式１ シフト記号表（勤務時間帯）'!$C$6:$S$35,17,FALSE))</f>
        <v/>
      </c>
      <c r="AC171" s="269" t="str">
        <f>IF(AC169="","",VLOOKUP(AC169,'参考様式１ シフト記号表（勤務時間帯）'!$C$6:$S$35,17,FALSE))</f>
        <v/>
      </c>
      <c r="AD171" s="269" t="str">
        <f>IF(AD169="","",VLOOKUP(AD169,'参考様式１ シフト記号表（勤務時間帯）'!$C$6:$S$35,17,FALSE))</f>
        <v/>
      </c>
      <c r="AE171" s="269" t="str">
        <f>IF(AE169="","",VLOOKUP(AE169,'参考様式１ シフト記号表（勤務時間帯）'!$C$6:$S$35,17,FALSE))</f>
        <v/>
      </c>
      <c r="AF171" s="281" t="str">
        <f>IF(AF169="","",VLOOKUP(AF169,'参考様式１ シフト記号表（勤務時間帯）'!$C$6:$S$35,17,FALSE))</f>
        <v/>
      </c>
      <c r="AG171" s="257" t="str">
        <f>IF(AG169="","",VLOOKUP(AG169,'参考様式１ シフト記号表（勤務時間帯）'!$C$6:$S$35,17,FALSE))</f>
        <v/>
      </c>
      <c r="AH171" s="269" t="str">
        <f>IF(AH169="","",VLOOKUP(AH169,'参考様式１ シフト記号表（勤務時間帯）'!$C$6:$S$35,17,FALSE))</f>
        <v/>
      </c>
      <c r="AI171" s="269" t="str">
        <f>IF(AI169="","",VLOOKUP(AI169,'参考様式１ シフト記号表（勤務時間帯）'!$C$6:$S$35,17,FALSE))</f>
        <v/>
      </c>
      <c r="AJ171" s="269" t="str">
        <f>IF(AJ169="","",VLOOKUP(AJ169,'参考様式１ シフト記号表（勤務時間帯）'!$C$6:$S$35,17,FALSE))</f>
        <v/>
      </c>
      <c r="AK171" s="269" t="str">
        <f>IF(AK169="","",VLOOKUP(AK169,'参考様式１ シフト記号表（勤務時間帯）'!$C$6:$S$35,17,FALSE))</f>
        <v/>
      </c>
      <c r="AL171" s="269" t="str">
        <f>IF(AL169="","",VLOOKUP(AL169,'参考様式１ シフト記号表（勤務時間帯）'!$C$6:$S$35,17,FALSE))</f>
        <v/>
      </c>
      <c r="AM171" s="281" t="str">
        <f>IF(AM169="","",VLOOKUP(AM169,'参考様式１ シフト記号表（勤務時間帯）'!$C$6:$S$35,17,FALSE))</f>
        <v/>
      </c>
      <c r="AN171" s="257" t="str">
        <f>IF(AN169="","",VLOOKUP(AN169,'参考様式１ シフト記号表（勤務時間帯）'!$C$6:$S$35,17,FALSE))</f>
        <v/>
      </c>
      <c r="AO171" s="269" t="str">
        <f>IF(AO169="","",VLOOKUP(AO169,'参考様式１ シフト記号表（勤務時間帯）'!$C$6:$S$35,17,FALSE))</f>
        <v/>
      </c>
      <c r="AP171" s="269" t="str">
        <f>IF(AP169="","",VLOOKUP(AP169,'参考様式１ シフト記号表（勤務時間帯）'!$C$6:$S$35,17,FALSE))</f>
        <v/>
      </c>
      <c r="AQ171" s="269" t="str">
        <f>IF(AQ169="","",VLOOKUP(AQ169,'参考様式１ シフト記号表（勤務時間帯）'!$C$6:$S$35,17,FALSE))</f>
        <v/>
      </c>
      <c r="AR171" s="269" t="str">
        <f>IF(AR169="","",VLOOKUP(AR169,'参考様式１ シフト記号表（勤務時間帯）'!$C$6:$S$35,17,FALSE))</f>
        <v/>
      </c>
      <c r="AS171" s="269" t="str">
        <f>IF(AS169="","",VLOOKUP(AS169,'参考様式１ シフト記号表（勤務時間帯）'!$C$6:$S$35,17,FALSE))</f>
        <v/>
      </c>
      <c r="AT171" s="281" t="str">
        <f>IF(AT169="","",VLOOKUP(AT169,'参考様式１ シフト記号表（勤務時間帯）'!$C$6:$S$35,17,FALSE))</f>
        <v/>
      </c>
      <c r="AU171" s="257" t="str">
        <f>IF(AU169="","",VLOOKUP(AU169,'参考様式１ シフト記号表（勤務時間帯）'!$C$6:$S$35,17,FALSE))</f>
        <v/>
      </c>
      <c r="AV171" s="269" t="str">
        <f>IF(AV169="","",VLOOKUP(AV169,'参考様式１ シフト記号表（勤務時間帯）'!$C$6:$S$35,17,FALSE))</f>
        <v/>
      </c>
      <c r="AW171" s="269" t="str">
        <f>IF(AW169="","",VLOOKUP(AW169,'参考様式１ シフト記号表（勤務時間帯）'!$C$6:$S$35,17,FALSE))</f>
        <v/>
      </c>
      <c r="AX171" s="328">
        <f>IF($BB$3="４週",SUM(S171:AT171),IF($BB$3="暦月",SUM(S171:AW171),""))</f>
        <v>0</v>
      </c>
      <c r="AY171" s="341"/>
      <c r="AZ171" s="353">
        <f>IF($BB$3="４週",AX171/4,IF($BB$3="暦月",'参考様式１（100名）'!AX171/('参考様式１（100名）'!$BB$8/7),""))</f>
        <v>0</v>
      </c>
      <c r="BA171" s="363"/>
      <c r="BB171" s="382"/>
      <c r="BC171" s="207"/>
      <c r="BD171" s="207"/>
      <c r="BE171" s="207"/>
      <c r="BF171" s="219"/>
    </row>
    <row r="172" spans="2:58" ht="20.25" customHeight="1">
      <c r="B172" s="101">
        <f>B169+1</f>
        <v>51</v>
      </c>
      <c r="C172" s="119"/>
      <c r="D172" s="137"/>
      <c r="E172" s="148"/>
      <c r="F172" s="156"/>
      <c r="G172" s="156"/>
      <c r="H172" s="180"/>
      <c r="I172" s="187"/>
      <c r="J172" s="187"/>
      <c r="K172" s="192"/>
      <c r="L172" s="199"/>
      <c r="M172" s="206"/>
      <c r="N172" s="206"/>
      <c r="O172" s="218"/>
      <c r="P172" s="227" t="s">
        <v>105</v>
      </c>
      <c r="Q172" s="236"/>
      <c r="R172" s="244"/>
      <c r="S172" s="431"/>
      <c r="T172" s="434"/>
      <c r="U172" s="434"/>
      <c r="V172" s="434"/>
      <c r="W172" s="434"/>
      <c r="X172" s="434"/>
      <c r="Y172" s="436"/>
      <c r="Z172" s="431"/>
      <c r="AA172" s="434"/>
      <c r="AB172" s="434"/>
      <c r="AC172" s="434"/>
      <c r="AD172" s="434"/>
      <c r="AE172" s="434"/>
      <c r="AF172" s="436"/>
      <c r="AG172" s="431"/>
      <c r="AH172" s="434"/>
      <c r="AI172" s="434"/>
      <c r="AJ172" s="434"/>
      <c r="AK172" s="434"/>
      <c r="AL172" s="434"/>
      <c r="AM172" s="436"/>
      <c r="AN172" s="431"/>
      <c r="AO172" s="434"/>
      <c r="AP172" s="434"/>
      <c r="AQ172" s="434"/>
      <c r="AR172" s="434"/>
      <c r="AS172" s="434"/>
      <c r="AT172" s="436"/>
      <c r="AU172" s="431"/>
      <c r="AV172" s="434"/>
      <c r="AW172" s="434"/>
      <c r="AX172" s="439"/>
      <c r="AY172" s="443"/>
      <c r="AZ172" s="446"/>
      <c r="BA172" s="449"/>
      <c r="BB172" s="380"/>
      <c r="BC172" s="206"/>
      <c r="BD172" s="206"/>
      <c r="BE172" s="206"/>
      <c r="BF172" s="218"/>
    </row>
    <row r="173" spans="2:58" ht="20.25" customHeight="1">
      <c r="B173" s="101"/>
      <c r="C173" s="120"/>
      <c r="D173" s="138"/>
      <c r="E173" s="149"/>
      <c r="F173" s="154"/>
      <c r="G173" s="167"/>
      <c r="H173" s="179"/>
      <c r="I173" s="187"/>
      <c r="J173" s="187"/>
      <c r="K173" s="192"/>
      <c r="L173" s="198"/>
      <c r="M173" s="205"/>
      <c r="N173" s="205"/>
      <c r="O173" s="217"/>
      <c r="P173" s="225" t="s">
        <v>40</v>
      </c>
      <c r="Q173" s="234"/>
      <c r="R173" s="242"/>
      <c r="S173" s="256" t="str">
        <f>IF(S172="","",VLOOKUP(S172,'参考様式１ シフト記号表（勤務時間帯）'!$C$6:$K$35,9,FALSE))</f>
        <v/>
      </c>
      <c r="T173" s="268" t="str">
        <f>IF(T172="","",VLOOKUP(T172,'参考様式１ シフト記号表（勤務時間帯）'!$C$6:$K$35,9,FALSE))</f>
        <v/>
      </c>
      <c r="U173" s="268" t="str">
        <f>IF(U172="","",VLOOKUP(U172,'参考様式１ シフト記号表（勤務時間帯）'!$C$6:$K$35,9,FALSE))</f>
        <v/>
      </c>
      <c r="V173" s="268" t="str">
        <f>IF(V172="","",VLOOKUP(V172,'参考様式１ シフト記号表（勤務時間帯）'!$C$6:$K$35,9,FALSE))</f>
        <v/>
      </c>
      <c r="W173" s="268" t="str">
        <f>IF(W172="","",VLOOKUP(W172,'参考様式１ シフト記号表（勤務時間帯）'!$C$6:$K$35,9,FALSE))</f>
        <v/>
      </c>
      <c r="X173" s="268" t="str">
        <f>IF(X172="","",VLOOKUP(X172,'参考様式１ シフト記号表（勤務時間帯）'!$C$6:$K$35,9,FALSE))</f>
        <v/>
      </c>
      <c r="Y173" s="280" t="str">
        <f>IF(Y172="","",VLOOKUP(Y172,'参考様式１ シフト記号表（勤務時間帯）'!$C$6:$K$35,9,FALSE))</f>
        <v/>
      </c>
      <c r="Z173" s="256" t="str">
        <f>IF(Z172="","",VLOOKUP(Z172,'参考様式１ シフト記号表（勤務時間帯）'!$C$6:$K$35,9,FALSE))</f>
        <v/>
      </c>
      <c r="AA173" s="268" t="str">
        <f>IF(AA172="","",VLOOKUP(AA172,'参考様式１ シフト記号表（勤務時間帯）'!$C$6:$K$35,9,FALSE))</f>
        <v/>
      </c>
      <c r="AB173" s="268" t="str">
        <f>IF(AB172="","",VLOOKUP(AB172,'参考様式１ シフト記号表（勤務時間帯）'!$C$6:$K$35,9,FALSE))</f>
        <v/>
      </c>
      <c r="AC173" s="268" t="str">
        <f>IF(AC172="","",VLOOKUP(AC172,'参考様式１ シフト記号表（勤務時間帯）'!$C$6:$K$35,9,FALSE))</f>
        <v/>
      </c>
      <c r="AD173" s="268" t="str">
        <f>IF(AD172="","",VLOOKUP(AD172,'参考様式１ シフト記号表（勤務時間帯）'!$C$6:$K$35,9,FALSE))</f>
        <v/>
      </c>
      <c r="AE173" s="268" t="str">
        <f>IF(AE172="","",VLOOKUP(AE172,'参考様式１ シフト記号表（勤務時間帯）'!$C$6:$K$35,9,FALSE))</f>
        <v/>
      </c>
      <c r="AF173" s="280" t="str">
        <f>IF(AF172="","",VLOOKUP(AF172,'参考様式１ シフト記号表（勤務時間帯）'!$C$6:$K$35,9,FALSE))</f>
        <v/>
      </c>
      <c r="AG173" s="256" t="str">
        <f>IF(AG172="","",VLOOKUP(AG172,'参考様式１ シフト記号表（勤務時間帯）'!$C$6:$K$35,9,FALSE))</f>
        <v/>
      </c>
      <c r="AH173" s="268" t="str">
        <f>IF(AH172="","",VLOOKUP(AH172,'参考様式１ シフト記号表（勤務時間帯）'!$C$6:$K$35,9,FALSE))</f>
        <v/>
      </c>
      <c r="AI173" s="268" t="str">
        <f>IF(AI172="","",VLOOKUP(AI172,'参考様式１ シフト記号表（勤務時間帯）'!$C$6:$K$35,9,FALSE))</f>
        <v/>
      </c>
      <c r="AJ173" s="268" t="str">
        <f>IF(AJ172="","",VLOOKUP(AJ172,'参考様式１ シフト記号表（勤務時間帯）'!$C$6:$K$35,9,FALSE))</f>
        <v/>
      </c>
      <c r="AK173" s="268" t="str">
        <f>IF(AK172="","",VLOOKUP(AK172,'参考様式１ シフト記号表（勤務時間帯）'!$C$6:$K$35,9,FALSE))</f>
        <v/>
      </c>
      <c r="AL173" s="268" t="str">
        <f>IF(AL172="","",VLOOKUP(AL172,'参考様式１ シフト記号表（勤務時間帯）'!$C$6:$K$35,9,FALSE))</f>
        <v/>
      </c>
      <c r="AM173" s="280" t="str">
        <f>IF(AM172="","",VLOOKUP(AM172,'参考様式１ シフト記号表（勤務時間帯）'!$C$6:$K$35,9,FALSE))</f>
        <v/>
      </c>
      <c r="AN173" s="256" t="str">
        <f>IF(AN172="","",VLOOKUP(AN172,'参考様式１ シフト記号表（勤務時間帯）'!$C$6:$K$35,9,FALSE))</f>
        <v/>
      </c>
      <c r="AO173" s="268" t="str">
        <f>IF(AO172="","",VLOOKUP(AO172,'参考様式１ シフト記号表（勤務時間帯）'!$C$6:$K$35,9,FALSE))</f>
        <v/>
      </c>
      <c r="AP173" s="268" t="str">
        <f>IF(AP172="","",VLOOKUP(AP172,'参考様式１ シフト記号表（勤務時間帯）'!$C$6:$K$35,9,FALSE))</f>
        <v/>
      </c>
      <c r="AQ173" s="268" t="str">
        <f>IF(AQ172="","",VLOOKUP(AQ172,'参考様式１ シフト記号表（勤務時間帯）'!$C$6:$K$35,9,FALSE))</f>
        <v/>
      </c>
      <c r="AR173" s="268" t="str">
        <f>IF(AR172="","",VLOOKUP(AR172,'参考様式１ シフト記号表（勤務時間帯）'!$C$6:$K$35,9,FALSE))</f>
        <v/>
      </c>
      <c r="AS173" s="268" t="str">
        <f>IF(AS172="","",VLOOKUP(AS172,'参考様式１ シフト記号表（勤務時間帯）'!$C$6:$K$35,9,FALSE))</f>
        <v/>
      </c>
      <c r="AT173" s="280" t="str">
        <f>IF(AT172="","",VLOOKUP(AT172,'参考様式１ シフト記号表（勤務時間帯）'!$C$6:$K$35,9,FALSE))</f>
        <v/>
      </c>
      <c r="AU173" s="256" t="str">
        <f>IF(AU172="","",VLOOKUP(AU172,'参考様式１ シフト記号表（勤務時間帯）'!$C$6:$K$35,9,FALSE))</f>
        <v/>
      </c>
      <c r="AV173" s="268" t="str">
        <f>IF(AV172="","",VLOOKUP(AV172,'参考様式１ シフト記号表（勤務時間帯）'!$C$6:$K$35,9,FALSE))</f>
        <v/>
      </c>
      <c r="AW173" s="268" t="str">
        <f>IF(AW172="","",VLOOKUP(AW172,'参考様式１ シフト記号表（勤務時間帯）'!$C$6:$K$35,9,FALSE))</f>
        <v/>
      </c>
      <c r="AX173" s="327">
        <f>IF($BB$3="４週",SUM(S173:AT173),IF($BB$3="暦月",SUM(S173:AW173),""))</f>
        <v>0</v>
      </c>
      <c r="AY173" s="340"/>
      <c r="AZ173" s="352">
        <f>IF($BB$3="４週",AX173/4,IF($BB$3="暦月",'参考様式１（100名）'!AX173/('参考様式１（100名）'!$BB$8/7),""))</f>
        <v>0</v>
      </c>
      <c r="BA173" s="362"/>
      <c r="BB173" s="381"/>
      <c r="BC173" s="205"/>
      <c r="BD173" s="205"/>
      <c r="BE173" s="205"/>
      <c r="BF173" s="217"/>
    </row>
    <row r="174" spans="2:58" ht="20.25" customHeight="1">
      <c r="B174" s="101"/>
      <c r="C174" s="121"/>
      <c r="D174" s="139"/>
      <c r="E174" s="150"/>
      <c r="F174" s="423">
        <f>C172</f>
        <v>0</v>
      </c>
      <c r="G174" s="168"/>
      <c r="H174" s="179"/>
      <c r="I174" s="187"/>
      <c r="J174" s="187"/>
      <c r="K174" s="192"/>
      <c r="L174" s="200"/>
      <c r="M174" s="207"/>
      <c r="N174" s="207"/>
      <c r="O174" s="219"/>
      <c r="P174" s="226" t="s">
        <v>107</v>
      </c>
      <c r="Q174" s="235"/>
      <c r="R174" s="243"/>
      <c r="S174" s="257" t="str">
        <f>IF(S172="","",VLOOKUP(S172,'参考様式１ シフト記号表（勤務時間帯）'!$C$6:$S$35,17,FALSE))</f>
        <v/>
      </c>
      <c r="T174" s="269" t="str">
        <f>IF(T172="","",VLOOKUP(T172,'参考様式１ シフト記号表（勤務時間帯）'!$C$6:$S$35,17,FALSE))</f>
        <v/>
      </c>
      <c r="U174" s="269" t="str">
        <f>IF(U172="","",VLOOKUP(U172,'参考様式１ シフト記号表（勤務時間帯）'!$C$6:$S$35,17,FALSE))</f>
        <v/>
      </c>
      <c r="V174" s="269" t="str">
        <f>IF(V172="","",VLOOKUP(V172,'参考様式１ シフト記号表（勤務時間帯）'!$C$6:$S$35,17,FALSE))</f>
        <v/>
      </c>
      <c r="W174" s="269" t="str">
        <f>IF(W172="","",VLOOKUP(W172,'参考様式１ シフト記号表（勤務時間帯）'!$C$6:$S$35,17,FALSE))</f>
        <v/>
      </c>
      <c r="X174" s="269" t="str">
        <f>IF(X172="","",VLOOKUP(X172,'参考様式１ シフト記号表（勤務時間帯）'!$C$6:$S$35,17,FALSE))</f>
        <v/>
      </c>
      <c r="Y174" s="281" t="str">
        <f>IF(Y172="","",VLOOKUP(Y172,'参考様式１ シフト記号表（勤務時間帯）'!$C$6:$S$35,17,FALSE))</f>
        <v/>
      </c>
      <c r="Z174" s="257" t="str">
        <f>IF(Z172="","",VLOOKUP(Z172,'参考様式１ シフト記号表（勤務時間帯）'!$C$6:$S$35,17,FALSE))</f>
        <v/>
      </c>
      <c r="AA174" s="269" t="str">
        <f>IF(AA172="","",VLOOKUP(AA172,'参考様式１ シフト記号表（勤務時間帯）'!$C$6:$S$35,17,FALSE))</f>
        <v/>
      </c>
      <c r="AB174" s="269" t="str">
        <f>IF(AB172="","",VLOOKUP(AB172,'参考様式１ シフト記号表（勤務時間帯）'!$C$6:$S$35,17,FALSE))</f>
        <v/>
      </c>
      <c r="AC174" s="269" t="str">
        <f>IF(AC172="","",VLOOKUP(AC172,'参考様式１ シフト記号表（勤務時間帯）'!$C$6:$S$35,17,FALSE))</f>
        <v/>
      </c>
      <c r="AD174" s="269" t="str">
        <f>IF(AD172="","",VLOOKUP(AD172,'参考様式１ シフト記号表（勤務時間帯）'!$C$6:$S$35,17,FALSE))</f>
        <v/>
      </c>
      <c r="AE174" s="269" t="str">
        <f>IF(AE172="","",VLOOKUP(AE172,'参考様式１ シフト記号表（勤務時間帯）'!$C$6:$S$35,17,FALSE))</f>
        <v/>
      </c>
      <c r="AF174" s="281" t="str">
        <f>IF(AF172="","",VLOOKUP(AF172,'参考様式１ シフト記号表（勤務時間帯）'!$C$6:$S$35,17,FALSE))</f>
        <v/>
      </c>
      <c r="AG174" s="257" t="str">
        <f>IF(AG172="","",VLOOKUP(AG172,'参考様式１ シフト記号表（勤務時間帯）'!$C$6:$S$35,17,FALSE))</f>
        <v/>
      </c>
      <c r="AH174" s="269" t="str">
        <f>IF(AH172="","",VLOOKUP(AH172,'参考様式１ シフト記号表（勤務時間帯）'!$C$6:$S$35,17,FALSE))</f>
        <v/>
      </c>
      <c r="AI174" s="269" t="str">
        <f>IF(AI172="","",VLOOKUP(AI172,'参考様式１ シフト記号表（勤務時間帯）'!$C$6:$S$35,17,FALSE))</f>
        <v/>
      </c>
      <c r="AJ174" s="269" t="str">
        <f>IF(AJ172="","",VLOOKUP(AJ172,'参考様式１ シフト記号表（勤務時間帯）'!$C$6:$S$35,17,FALSE))</f>
        <v/>
      </c>
      <c r="AK174" s="269" t="str">
        <f>IF(AK172="","",VLOOKUP(AK172,'参考様式１ シフト記号表（勤務時間帯）'!$C$6:$S$35,17,FALSE))</f>
        <v/>
      </c>
      <c r="AL174" s="269" t="str">
        <f>IF(AL172="","",VLOOKUP(AL172,'参考様式１ シフト記号表（勤務時間帯）'!$C$6:$S$35,17,FALSE))</f>
        <v/>
      </c>
      <c r="AM174" s="281" t="str">
        <f>IF(AM172="","",VLOOKUP(AM172,'参考様式１ シフト記号表（勤務時間帯）'!$C$6:$S$35,17,FALSE))</f>
        <v/>
      </c>
      <c r="AN174" s="257" t="str">
        <f>IF(AN172="","",VLOOKUP(AN172,'参考様式１ シフト記号表（勤務時間帯）'!$C$6:$S$35,17,FALSE))</f>
        <v/>
      </c>
      <c r="AO174" s="269" t="str">
        <f>IF(AO172="","",VLOOKUP(AO172,'参考様式１ シフト記号表（勤務時間帯）'!$C$6:$S$35,17,FALSE))</f>
        <v/>
      </c>
      <c r="AP174" s="269" t="str">
        <f>IF(AP172="","",VLOOKUP(AP172,'参考様式１ シフト記号表（勤務時間帯）'!$C$6:$S$35,17,FALSE))</f>
        <v/>
      </c>
      <c r="AQ174" s="269" t="str">
        <f>IF(AQ172="","",VLOOKUP(AQ172,'参考様式１ シフト記号表（勤務時間帯）'!$C$6:$S$35,17,FALSE))</f>
        <v/>
      </c>
      <c r="AR174" s="269" t="str">
        <f>IF(AR172="","",VLOOKUP(AR172,'参考様式１ シフト記号表（勤務時間帯）'!$C$6:$S$35,17,FALSE))</f>
        <v/>
      </c>
      <c r="AS174" s="269" t="str">
        <f>IF(AS172="","",VLOOKUP(AS172,'参考様式１ シフト記号表（勤務時間帯）'!$C$6:$S$35,17,FALSE))</f>
        <v/>
      </c>
      <c r="AT174" s="281" t="str">
        <f>IF(AT172="","",VLOOKUP(AT172,'参考様式１ シフト記号表（勤務時間帯）'!$C$6:$S$35,17,FALSE))</f>
        <v/>
      </c>
      <c r="AU174" s="257" t="str">
        <f>IF(AU172="","",VLOOKUP(AU172,'参考様式１ シフト記号表（勤務時間帯）'!$C$6:$S$35,17,FALSE))</f>
        <v/>
      </c>
      <c r="AV174" s="269" t="str">
        <f>IF(AV172="","",VLOOKUP(AV172,'参考様式１ シフト記号表（勤務時間帯）'!$C$6:$S$35,17,FALSE))</f>
        <v/>
      </c>
      <c r="AW174" s="269" t="str">
        <f>IF(AW172="","",VLOOKUP(AW172,'参考様式１ シフト記号表（勤務時間帯）'!$C$6:$S$35,17,FALSE))</f>
        <v/>
      </c>
      <c r="AX174" s="328">
        <f>IF($BB$3="４週",SUM(S174:AT174),IF($BB$3="暦月",SUM(S174:AW174),""))</f>
        <v>0</v>
      </c>
      <c r="AY174" s="341"/>
      <c r="AZ174" s="353">
        <f>IF($BB$3="４週",AX174/4,IF($BB$3="暦月",'参考様式１（100名）'!AX174/('参考様式１（100名）'!$BB$8/7),""))</f>
        <v>0</v>
      </c>
      <c r="BA174" s="363"/>
      <c r="BB174" s="382"/>
      <c r="BC174" s="207"/>
      <c r="BD174" s="207"/>
      <c r="BE174" s="207"/>
      <c r="BF174" s="219"/>
    </row>
    <row r="175" spans="2:58" ht="20.25" customHeight="1">
      <c r="B175" s="101">
        <f>B172+1</f>
        <v>52</v>
      </c>
      <c r="C175" s="119"/>
      <c r="D175" s="137"/>
      <c r="E175" s="148"/>
      <c r="F175" s="156"/>
      <c r="G175" s="156"/>
      <c r="H175" s="180"/>
      <c r="I175" s="187"/>
      <c r="J175" s="187"/>
      <c r="K175" s="192"/>
      <c r="L175" s="199"/>
      <c r="M175" s="206"/>
      <c r="N175" s="206"/>
      <c r="O175" s="218"/>
      <c r="P175" s="227" t="s">
        <v>105</v>
      </c>
      <c r="Q175" s="236"/>
      <c r="R175" s="244"/>
      <c r="S175" s="431"/>
      <c r="T175" s="434"/>
      <c r="U175" s="434"/>
      <c r="V175" s="434"/>
      <c r="W175" s="434"/>
      <c r="X175" s="434"/>
      <c r="Y175" s="436"/>
      <c r="Z175" s="431"/>
      <c r="AA175" s="434"/>
      <c r="AB175" s="434"/>
      <c r="AC175" s="434"/>
      <c r="AD175" s="434"/>
      <c r="AE175" s="434"/>
      <c r="AF175" s="436"/>
      <c r="AG175" s="431"/>
      <c r="AH175" s="434"/>
      <c r="AI175" s="434"/>
      <c r="AJ175" s="434"/>
      <c r="AK175" s="434"/>
      <c r="AL175" s="434"/>
      <c r="AM175" s="436"/>
      <c r="AN175" s="431"/>
      <c r="AO175" s="434"/>
      <c r="AP175" s="434"/>
      <c r="AQ175" s="434"/>
      <c r="AR175" s="434"/>
      <c r="AS175" s="434"/>
      <c r="AT175" s="436"/>
      <c r="AU175" s="431"/>
      <c r="AV175" s="434"/>
      <c r="AW175" s="434"/>
      <c r="AX175" s="439"/>
      <c r="AY175" s="443"/>
      <c r="AZ175" s="446"/>
      <c r="BA175" s="449"/>
      <c r="BB175" s="380"/>
      <c r="BC175" s="206"/>
      <c r="BD175" s="206"/>
      <c r="BE175" s="206"/>
      <c r="BF175" s="218"/>
    </row>
    <row r="176" spans="2:58" ht="20.25" customHeight="1">
      <c r="B176" s="101"/>
      <c r="C176" s="120"/>
      <c r="D176" s="138"/>
      <c r="E176" s="149"/>
      <c r="F176" s="154"/>
      <c r="G176" s="167"/>
      <c r="H176" s="179"/>
      <c r="I176" s="187"/>
      <c r="J176" s="187"/>
      <c r="K176" s="192"/>
      <c r="L176" s="198"/>
      <c r="M176" s="205"/>
      <c r="N176" s="205"/>
      <c r="O176" s="217"/>
      <c r="P176" s="225" t="s">
        <v>40</v>
      </c>
      <c r="Q176" s="234"/>
      <c r="R176" s="242"/>
      <c r="S176" s="256" t="str">
        <f>IF(S175="","",VLOOKUP(S175,'参考様式１ シフト記号表（勤務時間帯）'!$C$6:$K$35,9,FALSE))</f>
        <v/>
      </c>
      <c r="T176" s="268" t="str">
        <f>IF(T175="","",VLOOKUP(T175,'参考様式１ シフト記号表（勤務時間帯）'!$C$6:$K$35,9,FALSE))</f>
        <v/>
      </c>
      <c r="U176" s="268" t="str">
        <f>IF(U175="","",VLOOKUP(U175,'参考様式１ シフト記号表（勤務時間帯）'!$C$6:$K$35,9,FALSE))</f>
        <v/>
      </c>
      <c r="V176" s="268" t="str">
        <f>IF(V175="","",VLOOKUP(V175,'参考様式１ シフト記号表（勤務時間帯）'!$C$6:$K$35,9,FALSE))</f>
        <v/>
      </c>
      <c r="W176" s="268" t="str">
        <f>IF(W175="","",VLOOKUP(W175,'参考様式１ シフト記号表（勤務時間帯）'!$C$6:$K$35,9,FALSE))</f>
        <v/>
      </c>
      <c r="X176" s="268" t="str">
        <f>IF(X175="","",VLOOKUP(X175,'参考様式１ シフト記号表（勤務時間帯）'!$C$6:$K$35,9,FALSE))</f>
        <v/>
      </c>
      <c r="Y176" s="280" t="str">
        <f>IF(Y175="","",VLOOKUP(Y175,'参考様式１ シフト記号表（勤務時間帯）'!$C$6:$K$35,9,FALSE))</f>
        <v/>
      </c>
      <c r="Z176" s="256" t="str">
        <f>IF(Z175="","",VLOOKUP(Z175,'参考様式１ シフト記号表（勤務時間帯）'!$C$6:$K$35,9,FALSE))</f>
        <v/>
      </c>
      <c r="AA176" s="268" t="str">
        <f>IF(AA175="","",VLOOKUP(AA175,'参考様式１ シフト記号表（勤務時間帯）'!$C$6:$K$35,9,FALSE))</f>
        <v/>
      </c>
      <c r="AB176" s="268" t="str">
        <f>IF(AB175="","",VLOOKUP(AB175,'参考様式１ シフト記号表（勤務時間帯）'!$C$6:$K$35,9,FALSE))</f>
        <v/>
      </c>
      <c r="AC176" s="268" t="str">
        <f>IF(AC175="","",VLOOKUP(AC175,'参考様式１ シフト記号表（勤務時間帯）'!$C$6:$K$35,9,FALSE))</f>
        <v/>
      </c>
      <c r="AD176" s="268" t="str">
        <f>IF(AD175="","",VLOOKUP(AD175,'参考様式１ シフト記号表（勤務時間帯）'!$C$6:$K$35,9,FALSE))</f>
        <v/>
      </c>
      <c r="AE176" s="268" t="str">
        <f>IF(AE175="","",VLOOKUP(AE175,'参考様式１ シフト記号表（勤務時間帯）'!$C$6:$K$35,9,FALSE))</f>
        <v/>
      </c>
      <c r="AF176" s="280" t="str">
        <f>IF(AF175="","",VLOOKUP(AF175,'参考様式１ シフト記号表（勤務時間帯）'!$C$6:$K$35,9,FALSE))</f>
        <v/>
      </c>
      <c r="AG176" s="256" t="str">
        <f>IF(AG175="","",VLOOKUP(AG175,'参考様式１ シフト記号表（勤務時間帯）'!$C$6:$K$35,9,FALSE))</f>
        <v/>
      </c>
      <c r="AH176" s="268" t="str">
        <f>IF(AH175="","",VLOOKUP(AH175,'参考様式１ シフト記号表（勤務時間帯）'!$C$6:$K$35,9,FALSE))</f>
        <v/>
      </c>
      <c r="AI176" s="268" t="str">
        <f>IF(AI175="","",VLOOKUP(AI175,'参考様式１ シフト記号表（勤務時間帯）'!$C$6:$K$35,9,FALSE))</f>
        <v/>
      </c>
      <c r="AJ176" s="268" t="str">
        <f>IF(AJ175="","",VLOOKUP(AJ175,'参考様式１ シフト記号表（勤務時間帯）'!$C$6:$K$35,9,FALSE))</f>
        <v/>
      </c>
      <c r="AK176" s="268" t="str">
        <f>IF(AK175="","",VLOOKUP(AK175,'参考様式１ シフト記号表（勤務時間帯）'!$C$6:$K$35,9,FALSE))</f>
        <v/>
      </c>
      <c r="AL176" s="268" t="str">
        <f>IF(AL175="","",VLOOKUP(AL175,'参考様式１ シフト記号表（勤務時間帯）'!$C$6:$K$35,9,FALSE))</f>
        <v/>
      </c>
      <c r="AM176" s="280" t="str">
        <f>IF(AM175="","",VLOOKUP(AM175,'参考様式１ シフト記号表（勤務時間帯）'!$C$6:$K$35,9,FALSE))</f>
        <v/>
      </c>
      <c r="AN176" s="256" t="str">
        <f>IF(AN175="","",VLOOKUP(AN175,'参考様式１ シフト記号表（勤務時間帯）'!$C$6:$K$35,9,FALSE))</f>
        <v/>
      </c>
      <c r="AO176" s="268" t="str">
        <f>IF(AO175="","",VLOOKUP(AO175,'参考様式１ シフト記号表（勤務時間帯）'!$C$6:$K$35,9,FALSE))</f>
        <v/>
      </c>
      <c r="AP176" s="268" t="str">
        <f>IF(AP175="","",VLOOKUP(AP175,'参考様式１ シフト記号表（勤務時間帯）'!$C$6:$K$35,9,FALSE))</f>
        <v/>
      </c>
      <c r="AQ176" s="268" t="str">
        <f>IF(AQ175="","",VLOOKUP(AQ175,'参考様式１ シフト記号表（勤務時間帯）'!$C$6:$K$35,9,FALSE))</f>
        <v/>
      </c>
      <c r="AR176" s="268" t="str">
        <f>IF(AR175="","",VLOOKUP(AR175,'参考様式１ シフト記号表（勤務時間帯）'!$C$6:$K$35,9,FALSE))</f>
        <v/>
      </c>
      <c r="AS176" s="268" t="str">
        <f>IF(AS175="","",VLOOKUP(AS175,'参考様式１ シフト記号表（勤務時間帯）'!$C$6:$K$35,9,FALSE))</f>
        <v/>
      </c>
      <c r="AT176" s="280" t="str">
        <f>IF(AT175="","",VLOOKUP(AT175,'参考様式１ シフト記号表（勤務時間帯）'!$C$6:$K$35,9,FALSE))</f>
        <v/>
      </c>
      <c r="AU176" s="256" t="str">
        <f>IF(AU175="","",VLOOKUP(AU175,'参考様式１ シフト記号表（勤務時間帯）'!$C$6:$K$35,9,FALSE))</f>
        <v/>
      </c>
      <c r="AV176" s="268" t="str">
        <f>IF(AV175="","",VLOOKUP(AV175,'参考様式１ シフト記号表（勤務時間帯）'!$C$6:$K$35,9,FALSE))</f>
        <v/>
      </c>
      <c r="AW176" s="268" t="str">
        <f>IF(AW175="","",VLOOKUP(AW175,'参考様式１ シフト記号表（勤務時間帯）'!$C$6:$K$35,9,FALSE))</f>
        <v/>
      </c>
      <c r="AX176" s="327">
        <f>IF($BB$3="４週",SUM(S176:AT176),IF($BB$3="暦月",SUM(S176:AW176),""))</f>
        <v>0</v>
      </c>
      <c r="AY176" s="340"/>
      <c r="AZ176" s="352">
        <f>IF($BB$3="４週",AX176/4,IF($BB$3="暦月",'参考様式１（100名）'!AX176/('参考様式１（100名）'!$BB$8/7),""))</f>
        <v>0</v>
      </c>
      <c r="BA176" s="362"/>
      <c r="BB176" s="381"/>
      <c r="BC176" s="205"/>
      <c r="BD176" s="205"/>
      <c r="BE176" s="205"/>
      <c r="BF176" s="217"/>
    </row>
    <row r="177" spans="2:58" ht="20.25" customHeight="1">
      <c r="B177" s="101"/>
      <c r="C177" s="121"/>
      <c r="D177" s="139"/>
      <c r="E177" s="150"/>
      <c r="F177" s="423">
        <f>C175</f>
        <v>0</v>
      </c>
      <c r="G177" s="168"/>
      <c r="H177" s="179"/>
      <c r="I177" s="187"/>
      <c r="J177" s="187"/>
      <c r="K177" s="192"/>
      <c r="L177" s="200"/>
      <c r="M177" s="207"/>
      <c r="N177" s="207"/>
      <c r="O177" s="219"/>
      <c r="P177" s="226" t="s">
        <v>107</v>
      </c>
      <c r="Q177" s="235"/>
      <c r="R177" s="243"/>
      <c r="S177" s="257" t="str">
        <f>IF(S175="","",VLOOKUP(S175,'参考様式１ シフト記号表（勤務時間帯）'!$C$6:$S$35,17,FALSE))</f>
        <v/>
      </c>
      <c r="T177" s="269" t="str">
        <f>IF(T175="","",VLOOKUP(T175,'参考様式１ シフト記号表（勤務時間帯）'!$C$6:$S$35,17,FALSE))</f>
        <v/>
      </c>
      <c r="U177" s="269" t="str">
        <f>IF(U175="","",VLOOKUP(U175,'参考様式１ シフト記号表（勤務時間帯）'!$C$6:$S$35,17,FALSE))</f>
        <v/>
      </c>
      <c r="V177" s="269" t="str">
        <f>IF(V175="","",VLOOKUP(V175,'参考様式１ シフト記号表（勤務時間帯）'!$C$6:$S$35,17,FALSE))</f>
        <v/>
      </c>
      <c r="W177" s="269" t="str">
        <f>IF(W175="","",VLOOKUP(W175,'参考様式１ シフト記号表（勤務時間帯）'!$C$6:$S$35,17,FALSE))</f>
        <v/>
      </c>
      <c r="X177" s="269" t="str">
        <f>IF(X175="","",VLOOKUP(X175,'参考様式１ シフト記号表（勤務時間帯）'!$C$6:$S$35,17,FALSE))</f>
        <v/>
      </c>
      <c r="Y177" s="281" t="str">
        <f>IF(Y175="","",VLOOKUP(Y175,'参考様式１ シフト記号表（勤務時間帯）'!$C$6:$S$35,17,FALSE))</f>
        <v/>
      </c>
      <c r="Z177" s="257" t="str">
        <f>IF(Z175="","",VLOOKUP(Z175,'参考様式１ シフト記号表（勤務時間帯）'!$C$6:$S$35,17,FALSE))</f>
        <v/>
      </c>
      <c r="AA177" s="269" t="str">
        <f>IF(AA175="","",VLOOKUP(AA175,'参考様式１ シフト記号表（勤務時間帯）'!$C$6:$S$35,17,FALSE))</f>
        <v/>
      </c>
      <c r="AB177" s="269" t="str">
        <f>IF(AB175="","",VLOOKUP(AB175,'参考様式１ シフト記号表（勤務時間帯）'!$C$6:$S$35,17,FALSE))</f>
        <v/>
      </c>
      <c r="AC177" s="269" t="str">
        <f>IF(AC175="","",VLOOKUP(AC175,'参考様式１ シフト記号表（勤務時間帯）'!$C$6:$S$35,17,FALSE))</f>
        <v/>
      </c>
      <c r="AD177" s="269" t="str">
        <f>IF(AD175="","",VLOOKUP(AD175,'参考様式１ シフト記号表（勤務時間帯）'!$C$6:$S$35,17,FALSE))</f>
        <v/>
      </c>
      <c r="AE177" s="269" t="str">
        <f>IF(AE175="","",VLOOKUP(AE175,'参考様式１ シフト記号表（勤務時間帯）'!$C$6:$S$35,17,FALSE))</f>
        <v/>
      </c>
      <c r="AF177" s="281" t="str">
        <f>IF(AF175="","",VLOOKUP(AF175,'参考様式１ シフト記号表（勤務時間帯）'!$C$6:$S$35,17,FALSE))</f>
        <v/>
      </c>
      <c r="AG177" s="257" t="str">
        <f>IF(AG175="","",VLOOKUP(AG175,'参考様式１ シフト記号表（勤務時間帯）'!$C$6:$S$35,17,FALSE))</f>
        <v/>
      </c>
      <c r="AH177" s="269" t="str">
        <f>IF(AH175="","",VLOOKUP(AH175,'参考様式１ シフト記号表（勤務時間帯）'!$C$6:$S$35,17,FALSE))</f>
        <v/>
      </c>
      <c r="AI177" s="269" t="str">
        <f>IF(AI175="","",VLOOKUP(AI175,'参考様式１ シフト記号表（勤務時間帯）'!$C$6:$S$35,17,FALSE))</f>
        <v/>
      </c>
      <c r="AJ177" s="269" t="str">
        <f>IF(AJ175="","",VLOOKUP(AJ175,'参考様式１ シフト記号表（勤務時間帯）'!$C$6:$S$35,17,FALSE))</f>
        <v/>
      </c>
      <c r="AK177" s="269" t="str">
        <f>IF(AK175="","",VLOOKUP(AK175,'参考様式１ シフト記号表（勤務時間帯）'!$C$6:$S$35,17,FALSE))</f>
        <v/>
      </c>
      <c r="AL177" s="269" t="str">
        <f>IF(AL175="","",VLOOKUP(AL175,'参考様式１ シフト記号表（勤務時間帯）'!$C$6:$S$35,17,FALSE))</f>
        <v/>
      </c>
      <c r="AM177" s="281" t="str">
        <f>IF(AM175="","",VLOOKUP(AM175,'参考様式１ シフト記号表（勤務時間帯）'!$C$6:$S$35,17,FALSE))</f>
        <v/>
      </c>
      <c r="AN177" s="257" t="str">
        <f>IF(AN175="","",VLOOKUP(AN175,'参考様式１ シフト記号表（勤務時間帯）'!$C$6:$S$35,17,FALSE))</f>
        <v/>
      </c>
      <c r="AO177" s="269" t="str">
        <f>IF(AO175="","",VLOOKUP(AO175,'参考様式１ シフト記号表（勤務時間帯）'!$C$6:$S$35,17,FALSE))</f>
        <v/>
      </c>
      <c r="AP177" s="269" t="str">
        <f>IF(AP175="","",VLOOKUP(AP175,'参考様式１ シフト記号表（勤務時間帯）'!$C$6:$S$35,17,FALSE))</f>
        <v/>
      </c>
      <c r="AQ177" s="269" t="str">
        <f>IF(AQ175="","",VLOOKUP(AQ175,'参考様式１ シフト記号表（勤務時間帯）'!$C$6:$S$35,17,FALSE))</f>
        <v/>
      </c>
      <c r="AR177" s="269" t="str">
        <f>IF(AR175="","",VLOOKUP(AR175,'参考様式１ シフト記号表（勤務時間帯）'!$C$6:$S$35,17,FALSE))</f>
        <v/>
      </c>
      <c r="AS177" s="269" t="str">
        <f>IF(AS175="","",VLOOKUP(AS175,'参考様式１ シフト記号表（勤務時間帯）'!$C$6:$S$35,17,FALSE))</f>
        <v/>
      </c>
      <c r="AT177" s="281" t="str">
        <f>IF(AT175="","",VLOOKUP(AT175,'参考様式１ シフト記号表（勤務時間帯）'!$C$6:$S$35,17,FALSE))</f>
        <v/>
      </c>
      <c r="AU177" s="257" t="str">
        <f>IF(AU175="","",VLOOKUP(AU175,'参考様式１ シフト記号表（勤務時間帯）'!$C$6:$S$35,17,FALSE))</f>
        <v/>
      </c>
      <c r="AV177" s="269" t="str">
        <f>IF(AV175="","",VLOOKUP(AV175,'参考様式１ シフト記号表（勤務時間帯）'!$C$6:$S$35,17,FALSE))</f>
        <v/>
      </c>
      <c r="AW177" s="269" t="str">
        <f>IF(AW175="","",VLOOKUP(AW175,'参考様式１ シフト記号表（勤務時間帯）'!$C$6:$S$35,17,FALSE))</f>
        <v/>
      </c>
      <c r="AX177" s="328">
        <f>IF($BB$3="４週",SUM(S177:AT177),IF($BB$3="暦月",SUM(S177:AW177),""))</f>
        <v>0</v>
      </c>
      <c r="AY177" s="341"/>
      <c r="AZ177" s="353">
        <f>IF($BB$3="４週",AX177/4,IF($BB$3="暦月",'参考様式１（100名）'!AX177/('参考様式１（100名）'!$BB$8/7),""))</f>
        <v>0</v>
      </c>
      <c r="BA177" s="363"/>
      <c r="BB177" s="382"/>
      <c r="BC177" s="207"/>
      <c r="BD177" s="207"/>
      <c r="BE177" s="207"/>
      <c r="BF177" s="219"/>
    </row>
    <row r="178" spans="2:58" ht="20.25" customHeight="1">
      <c r="B178" s="101">
        <f>B175+1</f>
        <v>53</v>
      </c>
      <c r="C178" s="119"/>
      <c r="D178" s="137"/>
      <c r="E178" s="148"/>
      <c r="F178" s="156"/>
      <c r="G178" s="156"/>
      <c r="H178" s="180"/>
      <c r="I178" s="187"/>
      <c r="J178" s="187"/>
      <c r="K178" s="192"/>
      <c r="L178" s="199"/>
      <c r="M178" s="206"/>
      <c r="N178" s="206"/>
      <c r="O178" s="218"/>
      <c r="P178" s="227" t="s">
        <v>105</v>
      </c>
      <c r="Q178" s="236"/>
      <c r="R178" s="244"/>
      <c r="S178" s="431"/>
      <c r="T178" s="434"/>
      <c r="U178" s="434"/>
      <c r="V178" s="434"/>
      <c r="W178" s="434"/>
      <c r="X178" s="434"/>
      <c r="Y178" s="436"/>
      <c r="Z178" s="431"/>
      <c r="AA178" s="434"/>
      <c r="AB178" s="434"/>
      <c r="AC178" s="434"/>
      <c r="AD178" s="434"/>
      <c r="AE178" s="434"/>
      <c r="AF178" s="436"/>
      <c r="AG178" s="431"/>
      <c r="AH178" s="434"/>
      <c r="AI178" s="434"/>
      <c r="AJ178" s="434"/>
      <c r="AK178" s="434"/>
      <c r="AL178" s="434"/>
      <c r="AM178" s="436"/>
      <c r="AN178" s="431"/>
      <c r="AO178" s="434"/>
      <c r="AP178" s="434"/>
      <c r="AQ178" s="434"/>
      <c r="AR178" s="434"/>
      <c r="AS178" s="434"/>
      <c r="AT178" s="436"/>
      <c r="AU178" s="431"/>
      <c r="AV178" s="434"/>
      <c r="AW178" s="434"/>
      <c r="AX178" s="439"/>
      <c r="AY178" s="443"/>
      <c r="AZ178" s="446"/>
      <c r="BA178" s="449"/>
      <c r="BB178" s="380"/>
      <c r="BC178" s="206"/>
      <c r="BD178" s="206"/>
      <c r="BE178" s="206"/>
      <c r="BF178" s="218"/>
    </row>
    <row r="179" spans="2:58" ht="20.25" customHeight="1">
      <c r="B179" s="101"/>
      <c r="C179" s="120"/>
      <c r="D179" s="138"/>
      <c r="E179" s="149"/>
      <c r="F179" s="154"/>
      <c r="G179" s="167"/>
      <c r="H179" s="179"/>
      <c r="I179" s="187"/>
      <c r="J179" s="187"/>
      <c r="K179" s="192"/>
      <c r="L179" s="198"/>
      <c r="M179" s="205"/>
      <c r="N179" s="205"/>
      <c r="O179" s="217"/>
      <c r="P179" s="225" t="s">
        <v>40</v>
      </c>
      <c r="Q179" s="234"/>
      <c r="R179" s="242"/>
      <c r="S179" s="256" t="str">
        <f>IF(S178="","",VLOOKUP(S178,'参考様式１ シフト記号表（勤務時間帯）'!$C$6:$K$35,9,FALSE))</f>
        <v/>
      </c>
      <c r="T179" s="268" t="str">
        <f>IF(T178="","",VLOOKUP(T178,'参考様式１ シフト記号表（勤務時間帯）'!$C$6:$K$35,9,FALSE))</f>
        <v/>
      </c>
      <c r="U179" s="268" t="str">
        <f>IF(U178="","",VLOOKUP(U178,'参考様式１ シフト記号表（勤務時間帯）'!$C$6:$K$35,9,FALSE))</f>
        <v/>
      </c>
      <c r="V179" s="268" t="str">
        <f>IF(V178="","",VLOOKUP(V178,'参考様式１ シフト記号表（勤務時間帯）'!$C$6:$K$35,9,FALSE))</f>
        <v/>
      </c>
      <c r="W179" s="268" t="str">
        <f>IF(W178="","",VLOOKUP(W178,'参考様式１ シフト記号表（勤務時間帯）'!$C$6:$K$35,9,FALSE))</f>
        <v/>
      </c>
      <c r="X179" s="268" t="str">
        <f>IF(X178="","",VLOOKUP(X178,'参考様式１ シフト記号表（勤務時間帯）'!$C$6:$K$35,9,FALSE))</f>
        <v/>
      </c>
      <c r="Y179" s="280" t="str">
        <f>IF(Y178="","",VLOOKUP(Y178,'参考様式１ シフト記号表（勤務時間帯）'!$C$6:$K$35,9,FALSE))</f>
        <v/>
      </c>
      <c r="Z179" s="256" t="str">
        <f>IF(Z178="","",VLOOKUP(Z178,'参考様式１ シフト記号表（勤務時間帯）'!$C$6:$K$35,9,FALSE))</f>
        <v/>
      </c>
      <c r="AA179" s="268" t="str">
        <f>IF(AA178="","",VLOOKUP(AA178,'参考様式１ シフト記号表（勤務時間帯）'!$C$6:$K$35,9,FALSE))</f>
        <v/>
      </c>
      <c r="AB179" s="268" t="str">
        <f>IF(AB178="","",VLOOKUP(AB178,'参考様式１ シフト記号表（勤務時間帯）'!$C$6:$K$35,9,FALSE))</f>
        <v/>
      </c>
      <c r="AC179" s="268" t="str">
        <f>IF(AC178="","",VLOOKUP(AC178,'参考様式１ シフト記号表（勤務時間帯）'!$C$6:$K$35,9,FALSE))</f>
        <v/>
      </c>
      <c r="AD179" s="268" t="str">
        <f>IF(AD178="","",VLOOKUP(AD178,'参考様式１ シフト記号表（勤務時間帯）'!$C$6:$K$35,9,FALSE))</f>
        <v/>
      </c>
      <c r="AE179" s="268" t="str">
        <f>IF(AE178="","",VLOOKUP(AE178,'参考様式１ シフト記号表（勤務時間帯）'!$C$6:$K$35,9,FALSE))</f>
        <v/>
      </c>
      <c r="AF179" s="280" t="str">
        <f>IF(AF178="","",VLOOKUP(AF178,'参考様式１ シフト記号表（勤務時間帯）'!$C$6:$K$35,9,FALSE))</f>
        <v/>
      </c>
      <c r="AG179" s="256" t="str">
        <f>IF(AG178="","",VLOOKUP(AG178,'参考様式１ シフト記号表（勤務時間帯）'!$C$6:$K$35,9,FALSE))</f>
        <v/>
      </c>
      <c r="AH179" s="268" t="str">
        <f>IF(AH178="","",VLOOKUP(AH178,'参考様式１ シフト記号表（勤務時間帯）'!$C$6:$K$35,9,FALSE))</f>
        <v/>
      </c>
      <c r="AI179" s="268" t="str">
        <f>IF(AI178="","",VLOOKUP(AI178,'参考様式１ シフト記号表（勤務時間帯）'!$C$6:$K$35,9,FALSE))</f>
        <v/>
      </c>
      <c r="AJ179" s="268" t="str">
        <f>IF(AJ178="","",VLOOKUP(AJ178,'参考様式１ シフト記号表（勤務時間帯）'!$C$6:$K$35,9,FALSE))</f>
        <v/>
      </c>
      <c r="AK179" s="268" t="str">
        <f>IF(AK178="","",VLOOKUP(AK178,'参考様式１ シフト記号表（勤務時間帯）'!$C$6:$K$35,9,FALSE))</f>
        <v/>
      </c>
      <c r="AL179" s="268" t="str">
        <f>IF(AL178="","",VLOOKUP(AL178,'参考様式１ シフト記号表（勤務時間帯）'!$C$6:$K$35,9,FALSE))</f>
        <v/>
      </c>
      <c r="AM179" s="280" t="str">
        <f>IF(AM178="","",VLOOKUP(AM178,'参考様式１ シフト記号表（勤務時間帯）'!$C$6:$K$35,9,FALSE))</f>
        <v/>
      </c>
      <c r="AN179" s="256" t="str">
        <f>IF(AN178="","",VLOOKUP(AN178,'参考様式１ シフト記号表（勤務時間帯）'!$C$6:$K$35,9,FALSE))</f>
        <v/>
      </c>
      <c r="AO179" s="268" t="str">
        <f>IF(AO178="","",VLOOKUP(AO178,'参考様式１ シフト記号表（勤務時間帯）'!$C$6:$K$35,9,FALSE))</f>
        <v/>
      </c>
      <c r="AP179" s="268" t="str">
        <f>IF(AP178="","",VLOOKUP(AP178,'参考様式１ シフト記号表（勤務時間帯）'!$C$6:$K$35,9,FALSE))</f>
        <v/>
      </c>
      <c r="AQ179" s="268" t="str">
        <f>IF(AQ178="","",VLOOKUP(AQ178,'参考様式１ シフト記号表（勤務時間帯）'!$C$6:$K$35,9,FALSE))</f>
        <v/>
      </c>
      <c r="AR179" s="268" t="str">
        <f>IF(AR178="","",VLOOKUP(AR178,'参考様式１ シフト記号表（勤務時間帯）'!$C$6:$K$35,9,FALSE))</f>
        <v/>
      </c>
      <c r="AS179" s="268" t="str">
        <f>IF(AS178="","",VLOOKUP(AS178,'参考様式１ シフト記号表（勤務時間帯）'!$C$6:$K$35,9,FALSE))</f>
        <v/>
      </c>
      <c r="AT179" s="280" t="str">
        <f>IF(AT178="","",VLOOKUP(AT178,'参考様式１ シフト記号表（勤務時間帯）'!$C$6:$K$35,9,FALSE))</f>
        <v/>
      </c>
      <c r="AU179" s="256" t="str">
        <f>IF(AU178="","",VLOOKUP(AU178,'参考様式１ シフト記号表（勤務時間帯）'!$C$6:$K$35,9,FALSE))</f>
        <v/>
      </c>
      <c r="AV179" s="268" t="str">
        <f>IF(AV178="","",VLOOKUP(AV178,'参考様式１ シフト記号表（勤務時間帯）'!$C$6:$K$35,9,FALSE))</f>
        <v/>
      </c>
      <c r="AW179" s="268" t="str">
        <f>IF(AW178="","",VLOOKUP(AW178,'参考様式１ シフト記号表（勤務時間帯）'!$C$6:$K$35,9,FALSE))</f>
        <v/>
      </c>
      <c r="AX179" s="327">
        <f>IF($BB$3="４週",SUM(S179:AT179),IF($BB$3="暦月",SUM(S179:AW179),""))</f>
        <v>0</v>
      </c>
      <c r="AY179" s="340"/>
      <c r="AZ179" s="352">
        <f>IF($BB$3="４週",AX179/4,IF($BB$3="暦月",'参考様式１（100名）'!AX179/('参考様式１（100名）'!$BB$8/7),""))</f>
        <v>0</v>
      </c>
      <c r="BA179" s="362"/>
      <c r="BB179" s="381"/>
      <c r="BC179" s="205"/>
      <c r="BD179" s="205"/>
      <c r="BE179" s="205"/>
      <c r="BF179" s="217"/>
    </row>
    <row r="180" spans="2:58" ht="20.25" customHeight="1">
      <c r="B180" s="101"/>
      <c r="C180" s="121"/>
      <c r="D180" s="139"/>
      <c r="E180" s="150"/>
      <c r="F180" s="423">
        <f>C178</f>
        <v>0</v>
      </c>
      <c r="G180" s="168"/>
      <c r="H180" s="179"/>
      <c r="I180" s="187"/>
      <c r="J180" s="187"/>
      <c r="K180" s="192"/>
      <c r="L180" s="200"/>
      <c r="M180" s="207"/>
      <c r="N180" s="207"/>
      <c r="O180" s="219"/>
      <c r="P180" s="226" t="s">
        <v>107</v>
      </c>
      <c r="Q180" s="235"/>
      <c r="R180" s="243"/>
      <c r="S180" s="257" t="str">
        <f>IF(S178="","",VLOOKUP(S178,'参考様式１ シフト記号表（勤務時間帯）'!$C$6:$S$35,17,FALSE))</f>
        <v/>
      </c>
      <c r="T180" s="269" t="str">
        <f>IF(T178="","",VLOOKUP(T178,'参考様式１ シフト記号表（勤務時間帯）'!$C$6:$S$35,17,FALSE))</f>
        <v/>
      </c>
      <c r="U180" s="269" t="str">
        <f>IF(U178="","",VLOOKUP(U178,'参考様式１ シフト記号表（勤務時間帯）'!$C$6:$S$35,17,FALSE))</f>
        <v/>
      </c>
      <c r="V180" s="269" t="str">
        <f>IF(V178="","",VLOOKUP(V178,'参考様式１ シフト記号表（勤務時間帯）'!$C$6:$S$35,17,FALSE))</f>
        <v/>
      </c>
      <c r="W180" s="269" t="str">
        <f>IF(W178="","",VLOOKUP(W178,'参考様式１ シフト記号表（勤務時間帯）'!$C$6:$S$35,17,FALSE))</f>
        <v/>
      </c>
      <c r="X180" s="269" t="str">
        <f>IF(X178="","",VLOOKUP(X178,'参考様式１ シフト記号表（勤務時間帯）'!$C$6:$S$35,17,FALSE))</f>
        <v/>
      </c>
      <c r="Y180" s="281" t="str">
        <f>IF(Y178="","",VLOOKUP(Y178,'参考様式１ シフト記号表（勤務時間帯）'!$C$6:$S$35,17,FALSE))</f>
        <v/>
      </c>
      <c r="Z180" s="257" t="str">
        <f>IF(Z178="","",VLOOKUP(Z178,'参考様式１ シフト記号表（勤務時間帯）'!$C$6:$S$35,17,FALSE))</f>
        <v/>
      </c>
      <c r="AA180" s="269" t="str">
        <f>IF(AA178="","",VLOOKUP(AA178,'参考様式１ シフト記号表（勤務時間帯）'!$C$6:$S$35,17,FALSE))</f>
        <v/>
      </c>
      <c r="AB180" s="269" t="str">
        <f>IF(AB178="","",VLOOKUP(AB178,'参考様式１ シフト記号表（勤務時間帯）'!$C$6:$S$35,17,FALSE))</f>
        <v/>
      </c>
      <c r="AC180" s="269" t="str">
        <f>IF(AC178="","",VLOOKUP(AC178,'参考様式１ シフト記号表（勤務時間帯）'!$C$6:$S$35,17,FALSE))</f>
        <v/>
      </c>
      <c r="AD180" s="269" t="str">
        <f>IF(AD178="","",VLOOKUP(AD178,'参考様式１ シフト記号表（勤務時間帯）'!$C$6:$S$35,17,FALSE))</f>
        <v/>
      </c>
      <c r="AE180" s="269" t="str">
        <f>IF(AE178="","",VLOOKUP(AE178,'参考様式１ シフト記号表（勤務時間帯）'!$C$6:$S$35,17,FALSE))</f>
        <v/>
      </c>
      <c r="AF180" s="281" t="str">
        <f>IF(AF178="","",VLOOKUP(AF178,'参考様式１ シフト記号表（勤務時間帯）'!$C$6:$S$35,17,FALSE))</f>
        <v/>
      </c>
      <c r="AG180" s="257" t="str">
        <f>IF(AG178="","",VLOOKUP(AG178,'参考様式１ シフト記号表（勤務時間帯）'!$C$6:$S$35,17,FALSE))</f>
        <v/>
      </c>
      <c r="AH180" s="269" t="str">
        <f>IF(AH178="","",VLOOKUP(AH178,'参考様式１ シフト記号表（勤務時間帯）'!$C$6:$S$35,17,FALSE))</f>
        <v/>
      </c>
      <c r="AI180" s="269" t="str">
        <f>IF(AI178="","",VLOOKUP(AI178,'参考様式１ シフト記号表（勤務時間帯）'!$C$6:$S$35,17,FALSE))</f>
        <v/>
      </c>
      <c r="AJ180" s="269" t="str">
        <f>IF(AJ178="","",VLOOKUP(AJ178,'参考様式１ シフト記号表（勤務時間帯）'!$C$6:$S$35,17,FALSE))</f>
        <v/>
      </c>
      <c r="AK180" s="269" t="str">
        <f>IF(AK178="","",VLOOKUP(AK178,'参考様式１ シフト記号表（勤務時間帯）'!$C$6:$S$35,17,FALSE))</f>
        <v/>
      </c>
      <c r="AL180" s="269" t="str">
        <f>IF(AL178="","",VLOOKUP(AL178,'参考様式１ シフト記号表（勤務時間帯）'!$C$6:$S$35,17,FALSE))</f>
        <v/>
      </c>
      <c r="AM180" s="281" t="str">
        <f>IF(AM178="","",VLOOKUP(AM178,'参考様式１ シフト記号表（勤務時間帯）'!$C$6:$S$35,17,FALSE))</f>
        <v/>
      </c>
      <c r="AN180" s="257" t="str">
        <f>IF(AN178="","",VLOOKUP(AN178,'参考様式１ シフト記号表（勤務時間帯）'!$C$6:$S$35,17,FALSE))</f>
        <v/>
      </c>
      <c r="AO180" s="269" t="str">
        <f>IF(AO178="","",VLOOKUP(AO178,'参考様式１ シフト記号表（勤務時間帯）'!$C$6:$S$35,17,FALSE))</f>
        <v/>
      </c>
      <c r="AP180" s="269" t="str">
        <f>IF(AP178="","",VLOOKUP(AP178,'参考様式１ シフト記号表（勤務時間帯）'!$C$6:$S$35,17,FALSE))</f>
        <v/>
      </c>
      <c r="AQ180" s="269" t="str">
        <f>IF(AQ178="","",VLOOKUP(AQ178,'参考様式１ シフト記号表（勤務時間帯）'!$C$6:$S$35,17,FALSE))</f>
        <v/>
      </c>
      <c r="AR180" s="269" t="str">
        <f>IF(AR178="","",VLOOKUP(AR178,'参考様式１ シフト記号表（勤務時間帯）'!$C$6:$S$35,17,FALSE))</f>
        <v/>
      </c>
      <c r="AS180" s="269" t="str">
        <f>IF(AS178="","",VLOOKUP(AS178,'参考様式１ シフト記号表（勤務時間帯）'!$C$6:$S$35,17,FALSE))</f>
        <v/>
      </c>
      <c r="AT180" s="281" t="str">
        <f>IF(AT178="","",VLOOKUP(AT178,'参考様式１ シフト記号表（勤務時間帯）'!$C$6:$S$35,17,FALSE))</f>
        <v/>
      </c>
      <c r="AU180" s="257" t="str">
        <f>IF(AU178="","",VLOOKUP(AU178,'参考様式１ シフト記号表（勤務時間帯）'!$C$6:$S$35,17,FALSE))</f>
        <v/>
      </c>
      <c r="AV180" s="269" t="str">
        <f>IF(AV178="","",VLOOKUP(AV178,'参考様式１ シフト記号表（勤務時間帯）'!$C$6:$S$35,17,FALSE))</f>
        <v/>
      </c>
      <c r="AW180" s="269" t="str">
        <f>IF(AW178="","",VLOOKUP(AW178,'参考様式１ シフト記号表（勤務時間帯）'!$C$6:$S$35,17,FALSE))</f>
        <v/>
      </c>
      <c r="AX180" s="328">
        <f>IF($BB$3="４週",SUM(S180:AT180),IF($BB$3="暦月",SUM(S180:AW180),""))</f>
        <v>0</v>
      </c>
      <c r="AY180" s="341"/>
      <c r="AZ180" s="353">
        <f>IF($BB$3="４週",AX180/4,IF($BB$3="暦月",'参考様式１（100名）'!AX180/('参考様式１（100名）'!$BB$8/7),""))</f>
        <v>0</v>
      </c>
      <c r="BA180" s="363"/>
      <c r="BB180" s="382"/>
      <c r="BC180" s="207"/>
      <c r="BD180" s="207"/>
      <c r="BE180" s="207"/>
      <c r="BF180" s="219"/>
    </row>
    <row r="181" spans="2:58" ht="20.25" customHeight="1">
      <c r="B181" s="101">
        <f>B178+1</f>
        <v>54</v>
      </c>
      <c r="C181" s="119"/>
      <c r="D181" s="137"/>
      <c r="E181" s="148"/>
      <c r="F181" s="156"/>
      <c r="G181" s="156"/>
      <c r="H181" s="180"/>
      <c r="I181" s="187"/>
      <c r="J181" s="187"/>
      <c r="K181" s="192"/>
      <c r="L181" s="199"/>
      <c r="M181" s="206"/>
      <c r="N181" s="206"/>
      <c r="O181" s="218"/>
      <c r="P181" s="227" t="s">
        <v>105</v>
      </c>
      <c r="Q181" s="236"/>
      <c r="R181" s="244"/>
      <c r="S181" s="431"/>
      <c r="T181" s="434"/>
      <c r="U181" s="434"/>
      <c r="V181" s="434"/>
      <c r="W181" s="434"/>
      <c r="X181" s="434"/>
      <c r="Y181" s="436"/>
      <c r="Z181" s="431"/>
      <c r="AA181" s="434"/>
      <c r="AB181" s="434"/>
      <c r="AC181" s="434"/>
      <c r="AD181" s="434"/>
      <c r="AE181" s="434"/>
      <c r="AF181" s="436"/>
      <c r="AG181" s="431"/>
      <c r="AH181" s="434"/>
      <c r="AI181" s="434"/>
      <c r="AJ181" s="434"/>
      <c r="AK181" s="434"/>
      <c r="AL181" s="434"/>
      <c r="AM181" s="436"/>
      <c r="AN181" s="431"/>
      <c r="AO181" s="434"/>
      <c r="AP181" s="434"/>
      <c r="AQ181" s="434"/>
      <c r="AR181" s="434"/>
      <c r="AS181" s="434"/>
      <c r="AT181" s="436"/>
      <c r="AU181" s="431"/>
      <c r="AV181" s="434"/>
      <c r="AW181" s="434"/>
      <c r="AX181" s="439"/>
      <c r="AY181" s="443"/>
      <c r="AZ181" s="446"/>
      <c r="BA181" s="449"/>
      <c r="BB181" s="380"/>
      <c r="BC181" s="206"/>
      <c r="BD181" s="206"/>
      <c r="BE181" s="206"/>
      <c r="BF181" s="218"/>
    </row>
    <row r="182" spans="2:58" ht="20.25" customHeight="1">
      <c r="B182" s="101"/>
      <c r="C182" s="120"/>
      <c r="D182" s="138"/>
      <c r="E182" s="149"/>
      <c r="F182" s="154"/>
      <c r="G182" s="167"/>
      <c r="H182" s="179"/>
      <c r="I182" s="187"/>
      <c r="J182" s="187"/>
      <c r="K182" s="192"/>
      <c r="L182" s="198"/>
      <c r="M182" s="205"/>
      <c r="N182" s="205"/>
      <c r="O182" s="217"/>
      <c r="P182" s="225" t="s">
        <v>40</v>
      </c>
      <c r="Q182" s="234"/>
      <c r="R182" s="242"/>
      <c r="S182" s="256" t="str">
        <f>IF(S181="","",VLOOKUP(S181,'参考様式１ シフト記号表（勤務時間帯）'!$C$6:$K$35,9,FALSE))</f>
        <v/>
      </c>
      <c r="T182" s="268" t="str">
        <f>IF(T181="","",VLOOKUP(T181,'参考様式１ シフト記号表（勤務時間帯）'!$C$6:$K$35,9,FALSE))</f>
        <v/>
      </c>
      <c r="U182" s="268" t="str">
        <f>IF(U181="","",VLOOKUP(U181,'参考様式１ シフト記号表（勤務時間帯）'!$C$6:$K$35,9,FALSE))</f>
        <v/>
      </c>
      <c r="V182" s="268" t="str">
        <f>IF(V181="","",VLOOKUP(V181,'参考様式１ シフト記号表（勤務時間帯）'!$C$6:$K$35,9,FALSE))</f>
        <v/>
      </c>
      <c r="W182" s="268" t="str">
        <f>IF(W181="","",VLOOKUP(W181,'参考様式１ シフト記号表（勤務時間帯）'!$C$6:$K$35,9,FALSE))</f>
        <v/>
      </c>
      <c r="X182" s="268" t="str">
        <f>IF(X181="","",VLOOKUP(X181,'参考様式１ シフト記号表（勤務時間帯）'!$C$6:$K$35,9,FALSE))</f>
        <v/>
      </c>
      <c r="Y182" s="280" t="str">
        <f>IF(Y181="","",VLOOKUP(Y181,'参考様式１ シフト記号表（勤務時間帯）'!$C$6:$K$35,9,FALSE))</f>
        <v/>
      </c>
      <c r="Z182" s="256" t="str">
        <f>IF(Z181="","",VLOOKUP(Z181,'参考様式１ シフト記号表（勤務時間帯）'!$C$6:$K$35,9,FALSE))</f>
        <v/>
      </c>
      <c r="AA182" s="268" t="str">
        <f>IF(AA181="","",VLOOKUP(AA181,'参考様式１ シフト記号表（勤務時間帯）'!$C$6:$K$35,9,FALSE))</f>
        <v/>
      </c>
      <c r="AB182" s="268" t="str">
        <f>IF(AB181="","",VLOOKUP(AB181,'参考様式１ シフト記号表（勤務時間帯）'!$C$6:$K$35,9,FALSE))</f>
        <v/>
      </c>
      <c r="AC182" s="268" t="str">
        <f>IF(AC181="","",VLOOKUP(AC181,'参考様式１ シフト記号表（勤務時間帯）'!$C$6:$K$35,9,FALSE))</f>
        <v/>
      </c>
      <c r="AD182" s="268" t="str">
        <f>IF(AD181="","",VLOOKUP(AD181,'参考様式１ シフト記号表（勤務時間帯）'!$C$6:$K$35,9,FALSE))</f>
        <v/>
      </c>
      <c r="AE182" s="268" t="str">
        <f>IF(AE181="","",VLOOKUP(AE181,'参考様式１ シフト記号表（勤務時間帯）'!$C$6:$K$35,9,FALSE))</f>
        <v/>
      </c>
      <c r="AF182" s="280" t="str">
        <f>IF(AF181="","",VLOOKUP(AF181,'参考様式１ シフト記号表（勤務時間帯）'!$C$6:$K$35,9,FALSE))</f>
        <v/>
      </c>
      <c r="AG182" s="256" t="str">
        <f>IF(AG181="","",VLOOKUP(AG181,'参考様式１ シフト記号表（勤務時間帯）'!$C$6:$K$35,9,FALSE))</f>
        <v/>
      </c>
      <c r="AH182" s="268" t="str">
        <f>IF(AH181="","",VLOOKUP(AH181,'参考様式１ シフト記号表（勤務時間帯）'!$C$6:$K$35,9,FALSE))</f>
        <v/>
      </c>
      <c r="AI182" s="268" t="str">
        <f>IF(AI181="","",VLOOKUP(AI181,'参考様式１ シフト記号表（勤務時間帯）'!$C$6:$K$35,9,FALSE))</f>
        <v/>
      </c>
      <c r="AJ182" s="268" t="str">
        <f>IF(AJ181="","",VLOOKUP(AJ181,'参考様式１ シフト記号表（勤務時間帯）'!$C$6:$K$35,9,FALSE))</f>
        <v/>
      </c>
      <c r="AK182" s="268" t="str">
        <f>IF(AK181="","",VLOOKUP(AK181,'参考様式１ シフト記号表（勤務時間帯）'!$C$6:$K$35,9,FALSE))</f>
        <v/>
      </c>
      <c r="AL182" s="268" t="str">
        <f>IF(AL181="","",VLOOKUP(AL181,'参考様式１ シフト記号表（勤務時間帯）'!$C$6:$K$35,9,FALSE))</f>
        <v/>
      </c>
      <c r="AM182" s="280" t="str">
        <f>IF(AM181="","",VLOOKUP(AM181,'参考様式１ シフト記号表（勤務時間帯）'!$C$6:$K$35,9,FALSE))</f>
        <v/>
      </c>
      <c r="AN182" s="256" t="str">
        <f>IF(AN181="","",VLOOKUP(AN181,'参考様式１ シフト記号表（勤務時間帯）'!$C$6:$K$35,9,FALSE))</f>
        <v/>
      </c>
      <c r="AO182" s="268" t="str">
        <f>IF(AO181="","",VLOOKUP(AO181,'参考様式１ シフト記号表（勤務時間帯）'!$C$6:$K$35,9,FALSE))</f>
        <v/>
      </c>
      <c r="AP182" s="268" t="str">
        <f>IF(AP181="","",VLOOKUP(AP181,'参考様式１ シフト記号表（勤務時間帯）'!$C$6:$K$35,9,FALSE))</f>
        <v/>
      </c>
      <c r="AQ182" s="268" t="str">
        <f>IF(AQ181="","",VLOOKUP(AQ181,'参考様式１ シフト記号表（勤務時間帯）'!$C$6:$K$35,9,FALSE))</f>
        <v/>
      </c>
      <c r="AR182" s="268" t="str">
        <f>IF(AR181="","",VLOOKUP(AR181,'参考様式１ シフト記号表（勤務時間帯）'!$C$6:$K$35,9,FALSE))</f>
        <v/>
      </c>
      <c r="AS182" s="268" t="str">
        <f>IF(AS181="","",VLOOKUP(AS181,'参考様式１ シフト記号表（勤務時間帯）'!$C$6:$K$35,9,FALSE))</f>
        <v/>
      </c>
      <c r="AT182" s="280" t="str">
        <f>IF(AT181="","",VLOOKUP(AT181,'参考様式１ シフト記号表（勤務時間帯）'!$C$6:$K$35,9,FALSE))</f>
        <v/>
      </c>
      <c r="AU182" s="256" t="str">
        <f>IF(AU181="","",VLOOKUP(AU181,'参考様式１ シフト記号表（勤務時間帯）'!$C$6:$K$35,9,FALSE))</f>
        <v/>
      </c>
      <c r="AV182" s="268" t="str">
        <f>IF(AV181="","",VLOOKUP(AV181,'参考様式１ シフト記号表（勤務時間帯）'!$C$6:$K$35,9,FALSE))</f>
        <v/>
      </c>
      <c r="AW182" s="268" t="str">
        <f>IF(AW181="","",VLOOKUP(AW181,'参考様式１ シフト記号表（勤務時間帯）'!$C$6:$K$35,9,FALSE))</f>
        <v/>
      </c>
      <c r="AX182" s="327">
        <f>IF($BB$3="４週",SUM(S182:AT182),IF($BB$3="暦月",SUM(S182:AW182),""))</f>
        <v>0</v>
      </c>
      <c r="AY182" s="340"/>
      <c r="AZ182" s="352">
        <f>IF($BB$3="４週",AX182/4,IF($BB$3="暦月",'参考様式１（100名）'!AX182/('参考様式１（100名）'!$BB$8/7),""))</f>
        <v>0</v>
      </c>
      <c r="BA182" s="362"/>
      <c r="BB182" s="381"/>
      <c r="BC182" s="205"/>
      <c r="BD182" s="205"/>
      <c r="BE182" s="205"/>
      <c r="BF182" s="217"/>
    </row>
    <row r="183" spans="2:58" ht="20.25" customHeight="1">
      <c r="B183" s="101"/>
      <c r="C183" s="121"/>
      <c r="D183" s="139"/>
      <c r="E183" s="150"/>
      <c r="F183" s="423">
        <f>C181</f>
        <v>0</v>
      </c>
      <c r="G183" s="168"/>
      <c r="H183" s="179"/>
      <c r="I183" s="187"/>
      <c r="J183" s="187"/>
      <c r="K183" s="192"/>
      <c r="L183" s="200"/>
      <c r="M183" s="207"/>
      <c r="N183" s="207"/>
      <c r="O183" s="219"/>
      <c r="P183" s="226" t="s">
        <v>107</v>
      </c>
      <c r="Q183" s="235"/>
      <c r="R183" s="243"/>
      <c r="S183" s="257" t="str">
        <f>IF(S181="","",VLOOKUP(S181,'参考様式１ シフト記号表（勤務時間帯）'!$C$6:$S$35,17,FALSE))</f>
        <v/>
      </c>
      <c r="T183" s="269" t="str">
        <f>IF(T181="","",VLOOKUP(T181,'参考様式１ シフト記号表（勤務時間帯）'!$C$6:$S$35,17,FALSE))</f>
        <v/>
      </c>
      <c r="U183" s="269" t="str">
        <f>IF(U181="","",VLOOKUP(U181,'参考様式１ シフト記号表（勤務時間帯）'!$C$6:$S$35,17,FALSE))</f>
        <v/>
      </c>
      <c r="V183" s="269" t="str">
        <f>IF(V181="","",VLOOKUP(V181,'参考様式１ シフト記号表（勤務時間帯）'!$C$6:$S$35,17,FALSE))</f>
        <v/>
      </c>
      <c r="W183" s="269" t="str">
        <f>IF(W181="","",VLOOKUP(W181,'参考様式１ シフト記号表（勤務時間帯）'!$C$6:$S$35,17,FALSE))</f>
        <v/>
      </c>
      <c r="X183" s="269" t="str">
        <f>IF(X181="","",VLOOKUP(X181,'参考様式１ シフト記号表（勤務時間帯）'!$C$6:$S$35,17,FALSE))</f>
        <v/>
      </c>
      <c r="Y183" s="281" t="str">
        <f>IF(Y181="","",VLOOKUP(Y181,'参考様式１ シフト記号表（勤務時間帯）'!$C$6:$S$35,17,FALSE))</f>
        <v/>
      </c>
      <c r="Z183" s="257" t="str">
        <f>IF(Z181="","",VLOOKUP(Z181,'参考様式１ シフト記号表（勤務時間帯）'!$C$6:$S$35,17,FALSE))</f>
        <v/>
      </c>
      <c r="AA183" s="269" t="str">
        <f>IF(AA181="","",VLOOKUP(AA181,'参考様式１ シフト記号表（勤務時間帯）'!$C$6:$S$35,17,FALSE))</f>
        <v/>
      </c>
      <c r="AB183" s="269" t="str">
        <f>IF(AB181="","",VLOOKUP(AB181,'参考様式１ シフト記号表（勤務時間帯）'!$C$6:$S$35,17,FALSE))</f>
        <v/>
      </c>
      <c r="AC183" s="269" t="str">
        <f>IF(AC181="","",VLOOKUP(AC181,'参考様式１ シフト記号表（勤務時間帯）'!$C$6:$S$35,17,FALSE))</f>
        <v/>
      </c>
      <c r="AD183" s="269" t="str">
        <f>IF(AD181="","",VLOOKUP(AD181,'参考様式１ シフト記号表（勤務時間帯）'!$C$6:$S$35,17,FALSE))</f>
        <v/>
      </c>
      <c r="AE183" s="269" t="str">
        <f>IF(AE181="","",VLOOKUP(AE181,'参考様式１ シフト記号表（勤務時間帯）'!$C$6:$S$35,17,FALSE))</f>
        <v/>
      </c>
      <c r="AF183" s="281" t="str">
        <f>IF(AF181="","",VLOOKUP(AF181,'参考様式１ シフト記号表（勤務時間帯）'!$C$6:$S$35,17,FALSE))</f>
        <v/>
      </c>
      <c r="AG183" s="257" t="str">
        <f>IF(AG181="","",VLOOKUP(AG181,'参考様式１ シフト記号表（勤務時間帯）'!$C$6:$S$35,17,FALSE))</f>
        <v/>
      </c>
      <c r="AH183" s="269" t="str">
        <f>IF(AH181="","",VLOOKUP(AH181,'参考様式１ シフト記号表（勤務時間帯）'!$C$6:$S$35,17,FALSE))</f>
        <v/>
      </c>
      <c r="AI183" s="269" t="str">
        <f>IF(AI181="","",VLOOKUP(AI181,'参考様式１ シフト記号表（勤務時間帯）'!$C$6:$S$35,17,FALSE))</f>
        <v/>
      </c>
      <c r="AJ183" s="269" t="str">
        <f>IF(AJ181="","",VLOOKUP(AJ181,'参考様式１ シフト記号表（勤務時間帯）'!$C$6:$S$35,17,FALSE))</f>
        <v/>
      </c>
      <c r="AK183" s="269" t="str">
        <f>IF(AK181="","",VLOOKUP(AK181,'参考様式１ シフト記号表（勤務時間帯）'!$C$6:$S$35,17,FALSE))</f>
        <v/>
      </c>
      <c r="AL183" s="269" t="str">
        <f>IF(AL181="","",VLOOKUP(AL181,'参考様式１ シフト記号表（勤務時間帯）'!$C$6:$S$35,17,FALSE))</f>
        <v/>
      </c>
      <c r="AM183" s="281" t="str">
        <f>IF(AM181="","",VLOOKUP(AM181,'参考様式１ シフト記号表（勤務時間帯）'!$C$6:$S$35,17,FALSE))</f>
        <v/>
      </c>
      <c r="AN183" s="257" t="str">
        <f>IF(AN181="","",VLOOKUP(AN181,'参考様式１ シフト記号表（勤務時間帯）'!$C$6:$S$35,17,FALSE))</f>
        <v/>
      </c>
      <c r="AO183" s="269" t="str">
        <f>IF(AO181="","",VLOOKUP(AO181,'参考様式１ シフト記号表（勤務時間帯）'!$C$6:$S$35,17,FALSE))</f>
        <v/>
      </c>
      <c r="AP183" s="269" t="str">
        <f>IF(AP181="","",VLOOKUP(AP181,'参考様式１ シフト記号表（勤務時間帯）'!$C$6:$S$35,17,FALSE))</f>
        <v/>
      </c>
      <c r="AQ183" s="269" t="str">
        <f>IF(AQ181="","",VLOOKUP(AQ181,'参考様式１ シフト記号表（勤務時間帯）'!$C$6:$S$35,17,FALSE))</f>
        <v/>
      </c>
      <c r="AR183" s="269" t="str">
        <f>IF(AR181="","",VLOOKUP(AR181,'参考様式１ シフト記号表（勤務時間帯）'!$C$6:$S$35,17,FALSE))</f>
        <v/>
      </c>
      <c r="AS183" s="269" t="str">
        <f>IF(AS181="","",VLOOKUP(AS181,'参考様式１ シフト記号表（勤務時間帯）'!$C$6:$S$35,17,FALSE))</f>
        <v/>
      </c>
      <c r="AT183" s="281" t="str">
        <f>IF(AT181="","",VLOOKUP(AT181,'参考様式１ シフト記号表（勤務時間帯）'!$C$6:$S$35,17,FALSE))</f>
        <v/>
      </c>
      <c r="AU183" s="257" t="str">
        <f>IF(AU181="","",VLOOKUP(AU181,'参考様式１ シフト記号表（勤務時間帯）'!$C$6:$S$35,17,FALSE))</f>
        <v/>
      </c>
      <c r="AV183" s="269" t="str">
        <f>IF(AV181="","",VLOOKUP(AV181,'参考様式１ シフト記号表（勤務時間帯）'!$C$6:$S$35,17,FALSE))</f>
        <v/>
      </c>
      <c r="AW183" s="269" t="str">
        <f>IF(AW181="","",VLOOKUP(AW181,'参考様式１ シフト記号表（勤務時間帯）'!$C$6:$S$35,17,FALSE))</f>
        <v/>
      </c>
      <c r="AX183" s="328">
        <f>IF($BB$3="４週",SUM(S183:AT183),IF($BB$3="暦月",SUM(S183:AW183),""))</f>
        <v>0</v>
      </c>
      <c r="AY183" s="341"/>
      <c r="AZ183" s="353">
        <f>IF($BB$3="４週",AX183/4,IF($BB$3="暦月",'参考様式１（100名）'!AX183/('参考様式１（100名）'!$BB$8/7),""))</f>
        <v>0</v>
      </c>
      <c r="BA183" s="363"/>
      <c r="BB183" s="382"/>
      <c r="BC183" s="207"/>
      <c r="BD183" s="207"/>
      <c r="BE183" s="207"/>
      <c r="BF183" s="219"/>
    </row>
    <row r="184" spans="2:58" ht="20.25" customHeight="1">
      <c r="B184" s="101">
        <f>B181+1</f>
        <v>55</v>
      </c>
      <c r="C184" s="119"/>
      <c r="D184" s="137"/>
      <c r="E184" s="148"/>
      <c r="F184" s="156"/>
      <c r="G184" s="156"/>
      <c r="H184" s="180"/>
      <c r="I184" s="187"/>
      <c r="J184" s="187"/>
      <c r="K184" s="192"/>
      <c r="L184" s="199"/>
      <c r="M184" s="206"/>
      <c r="N184" s="206"/>
      <c r="O184" s="218"/>
      <c r="P184" s="227" t="s">
        <v>105</v>
      </c>
      <c r="Q184" s="236"/>
      <c r="R184" s="244"/>
      <c r="S184" s="431"/>
      <c r="T184" s="434"/>
      <c r="U184" s="434"/>
      <c r="V184" s="434"/>
      <c r="W184" s="434"/>
      <c r="X184" s="434"/>
      <c r="Y184" s="436"/>
      <c r="Z184" s="431"/>
      <c r="AA184" s="434"/>
      <c r="AB184" s="434"/>
      <c r="AC184" s="434"/>
      <c r="AD184" s="434"/>
      <c r="AE184" s="434"/>
      <c r="AF184" s="436"/>
      <c r="AG184" s="431"/>
      <c r="AH184" s="434"/>
      <c r="AI184" s="434"/>
      <c r="AJ184" s="434"/>
      <c r="AK184" s="434"/>
      <c r="AL184" s="434"/>
      <c r="AM184" s="436"/>
      <c r="AN184" s="431"/>
      <c r="AO184" s="434"/>
      <c r="AP184" s="434"/>
      <c r="AQ184" s="434"/>
      <c r="AR184" s="434"/>
      <c r="AS184" s="434"/>
      <c r="AT184" s="436"/>
      <c r="AU184" s="431"/>
      <c r="AV184" s="434"/>
      <c r="AW184" s="434"/>
      <c r="AX184" s="439"/>
      <c r="AY184" s="443"/>
      <c r="AZ184" s="446"/>
      <c r="BA184" s="449"/>
      <c r="BB184" s="380"/>
      <c r="BC184" s="206"/>
      <c r="BD184" s="206"/>
      <c r="BE184" s="206"/>
      <c r="BF184" s="218"/>
    </row>
    <row r="185" spans="2:58" ht="20.25" customHeight="1">
      <c r="B185" s="101"/>
      <c r="C185" s="120"/>
      <c r="D185" s="138"/>
      <c r="E185" s="149"/>
      <c r="F185" s="154"/>
      <c r="G185" s="167"/>
      <c r="H185" s="179"/>
      <c r="I185" s="187"/>
      <c r="J185" s="187"/>
      <c r="K185" s="192"/>
      <c r="L185" s="198"/>
      <c r="M185" s="205"/>
      <c r="N185" s="205"/>
      <c r="O185" s="217"/>
      <c r="P185" s="225" t="s">
        <v>40</v>
      </c>
      <c r="Q185" s="234"/>
      <c r="R185" s="242"/>
      <c r="S185" s="256" t="str">
        <f>IF(S184="","",VLOOKUP(S184,'参考様式１ シフト記号表（勤務時間帯）'!$C$6:$K$35,9,FALSE))</f>
        <v/>
      </c>
      <c r="T185" s="268" t="str">
        <f>IF(T184="","",VLOOKUP(T184,'参考様式１ シフト記号表（勤務時間帯）'!$C$6:$K$35,9,FALSE))</f>
        <v/>
      </c>
      <c r="U185" s="268" t="str">
        <f>IF(U184="","",VLOOKUP(U184,'参考様式１ シフト記号表（勤務時間帯）'!$C$6:$K$35,9,FALSE))</f>
        <v/>
      </c>
      <c r="V185" s="268" t="str">
        <f>IF(V184="","",VLOOKUP(V184,'参考様式１ シフト記号表（勤務時間帯）'!$C$6:$K$35,9,FALSE))</f>
        <v/>
      </c>
      <c r="W185" s="268" t="str">
        <f>IF(W184="","",VLOOKUP(W184,'参考様式１ シフト記号表（勤務時間帯）'!$C$6:$K$35,9,FALSE))</f>
        <v/>
      </c>
      <c r="X185" s="268" t="str">
        <f>IF(X184="","",VLOOKUP(X184,'参考様式１ シフト記号表（勤務時間帯）'!$C$6:$K$35,9,FALSE))</f>
        <v/>
      </c>
      <c r="Y185" s="280" t="str">
        <f>IF(Y184="","",VLOOKUP(Y184,'参考様式１ シフト記号表（勤務時間帯）'!$C$6:$K$35,9,FALSE))</f>
        <v/>
      </c>
      <c r="Z185" s="256" t="str">
        <f>IF(Z184="","",VLOOKUP(Z184,'参考様式１ シフト記号表（勤務時間帯）'!$C$6:$K$35,9,FALSE))</f>
        <v/>
      </c>
      <c r="AA185" s="268" t="str">
        <f>IF(AA184="","",VLOOKUP(AA184,'参考様式１ シフト記号表（勤務時間帯）'!$C$6:$K$35,9,FALSE))</f>
        <v/>
      </c>
      <c r="AB185" s="268" t="str">
        <f>IF(AB184="","",VLOOKUP(AB184,'参考様式１ シフト記号表（勤務時間帯）'!$C$6:$K$35,9,FALSE))</f>
        <v/>
      </c>
      <c r="AC185" s="268" t="str">
        <f>IF(AC184="","",VLOOKUP(AC184,'参考様式１ シフト記号表（勤務時間帯）'!$C$6:$K$35,9,FALSE))</f>
        <v/>
      </c>
      <c r="AD185" s="268" t="str">
        <f>IF(AD184="","",VLOOKUP(AD184,'参考様式１ シフト記号表（勤務時間帯）'!$C$6:$K$35,9,FALSE))</f>
        <v/>
      </c>
      <c r="AE185" s="268" t="str">
        <f>IF(AE184="","",VLOOKUP(AE184,'参考様式１ シフト記号表（勤務時間帯）'!$C$6:$K$35,9,FALSE))</f>
        <v/>
      </c>
      <c r="AF185" s="280" t="str">
        <f>IF(AF184="","",VLOOKUP(AF184,'参考様式１ シフト記号表（勤務時間帯）'!$C$6:$K$35,9,FALSE))</f>
        <v/>
      </c>
      <c r="AG185" s="256" t="str">
        <f>IF(AG184="","",VLOOKUP(AG184,'参考様式１ シフト記号表（勤務時間帯）'!$C$6:$K$35,9,FALSE))</f>
        <v/>
      </c>
      <c r="AH185" s="268" t="str">
        <f>IF(AH184="","",VLOOKUP(AH184,'参考様式１ シフト記号表（勤務時間帯）'!$C$6:$K$35,9,FALSE))</f>
        <v/>
      </c>
      <c r="AI185" s="268" t="str">
        <f>IF(AI184="","",VLOOKUP(AI184,'参考様式１ シフト記号表（勤務時間帯）'!$C$6:$K$35,9,FALSE))</f>
        <v/>
      </c>
      <c r="AJ185" s="268" t="str">
        <f>IF(AJ184="","",VLOOKUP(AJ184,'参考様式１ シフト記号表（勤務時間帯）'!$C$6:$K$35,9,FALSE))</f>
        <v/>
      </c>
      <c r="AK185" s="268" t="str">
        <f>IF(AK184="","",VLOOKUP(AK184,'参考様式１ シフト記号表（勤務時間帯）'!$C$6:$K$35,9,FALSE))</f>
        <v/>
      </c>
      <c r="AL185" s="268" t="str">
        <f>IF(AL184="","",VLOOKUP(AL184,'参考様式１ シフト記号表（勤務時間帯）'!$C$6:$K$35,9,FALSE))</f>
        <v/>
      </c>
      <c r="AM185" s="280" t="str">
        <f>IF(AM184="","",VLOOKUP(AM184,'参考様式１ シフト記号表（勤務時間帯）'!$C$6:$K$35,9,FALSE))</f>
        <v/>
      </c>
      <c r="AN185" s="256" t="str">
        <f>IF(AN184="","",VLOOKUP(AN184,'参考様式１ シフト記号表（勤務時間帯）'!$C$6:$K$35,9,FALSE))</f>
        <v/>
      </c>
      <c r="AO185" s="268" t="str">
        <f>IF(AO184="","",VLOOKUP(AO184,'参考様式１ シフト記号表（勤務時間帯）'!$C$6:$K$35,9,FALSE))</f>
        <v/>
      </c>
      <c r="AP185" s="268" t="str">
        <f>IF(AP184="","",VLOOKUP(AP184,'参考様式１ シフト記号表（勤務時間帯）'!$C$6:$K$35,9,FALSE))</f>
        <v/>
      </c>
      <c r="AQ185" s="268" t="str">
        <f>IF(AQ184="","",VLOOKUP(AQ184,'参考様式１ シフト記号表（勤務時間帯）'!$C$6:$K$35,9,FALSE))</f>
        <v/>
      </c>
      <c r="AR185" s="268" t="str">
        <f>IF(AR184="","",VLOOKUP(AR184,'参考様式１ シフト記号表（勤務時間帯）'!$C$6:$K$35,9,FALSE))</f>
        <v/>
      </c>
      <c r="AS185" s="268" t="str">
        <f>IF(AS184="","",VLOOKUP(AS184,'参考様式１ シフト記号表（勤務時間帯）'!$C$6:$K$35,9,FALSE))</f>
        <v/>
      </c>
      <c r="AT185" s="280" t="str">
        <f>IF(AT184="","",VLOOKUP(AT184,'参考様式１ シフト記号表（勤務時間帯）'!$C$6:$K$35,9,FALSE))</f>
        <v/>
      </c>
      <c r="AU185" s="256" t="str">
        <f>IF(AU184="","",VLOOKUP(AU184,'参考様式１ シフト記号表（勤務時間帯）'!$C$6:$K$35,9,FALSE))</f>
        <v/>
      </c>
      <c r="AV185" s="268" t="str">
        <f>IF(AV184="","",VLOOKUP(AV184,'参考様式１ シフト記号表（勤務時間帯）'!$C$6:$K$35,9,FALSE))</f>
        <v/>
      </c>
      <c r="AW185" s="268" t="str">
        <f>IF(AW184="","",VLOOKUP(AW184,'参考様式１ シフト記号表（勤務時間帯）'!$C$6:$K$35,9,FALSE))</f>
        <v/>
      </c>
      <c r="AX185" s="327">
        <f>IF($BB$3="４週",SUM(S185:AT185),IF($BB$3="暦月",SUM(S185:AW185),""))</f>
        <v>0</v>
      </c>
      <c r="AY185" s="340"/>
      <c r="AZ185" s="352">
        <f>IF($BB$3="４週",AX185/4,IF($BB$3="暦月",'参考様式１（100名）'!AX185/('参考様式１（100名）'!$BB$8/7),""))</f>
        <v>0</v>
      </c>
      <c r="BA185" s="362"/>
      <c r="BB185" s="381"/>
      <c r="BC185" s="205"/>
      <c r="BD185" s="205"/>
      <c r="BE185" s="205"/>
      <c r="BF185" s="217"/>
    </row>
    <row r="186" spans="2:58" ht="20.25" customHeight="1">
      <c r="B186" s="101"/>
      <c r="C186" s="121"/>
      <c r="D186" s="139"/>
      <c r="E186" s="150"/>
      <c r="F186" s="423">
        <f>C184</f>
        <v>0</v>
      </c>
      <c r="G186" s="168"/>
      <c r="H186" s="179"/>
      <c r="I186" s="187"/>
      <c r="J186" s="187"/>
      <c r="K186" s="192"/>
      <c r="L186" s="200"/>
      <c r="M186" s="207"/>
      <c r="N186" s="207"/>
      <c r="O186" s="219"/>
      <c r="P186" s="226" t="s">
        <v>107</v>
      </c>
      <c r="Q186" s="235"/>
      <c r="R186" s="243"/>
      <c r="S186" s="257" t="str">
        <f>IF(S184="","",VLOOKUP(S184,'参考様式１ シフト記号表（勤務時間帯）'!$C$6:$S$35,17,FALSE))</f>
        <v/>
      </c>
      <c r="T186" s="269" t="str">
        <f>IF(T184="","",VLOOKUP(T184,'参考様式１ シフト記号表（勤務時間帯）'!$C$6:$S$35,17,FALSE))</f>
        <v/>
      </c>
      <c r="U186" s="269" t="str">
        <f>IF(U184="","",VLOOKUP(U184,'参考様式１ シフト記号表（勤務時間帯）'!$C$6:$S$35,17,FALSE))</f>
        <v/>
      </c>
      <c r="V186" s="269" t="str">
        <f>IF(V184="","",VLOOKUP(V184,'参考様式１ シフト記号表（勤務時間帯）'!$C$6:$S$35,17,FALSE))</f>
        <v/>
      </c>
      <c r="W186" s="269" t="str">
        <f>IF(W184="","",VLOOKUP(W184,'参考様式１ シフト記号表（勤務時間帯）'!$C$6:$S$35,17,FALSE))</f>
        <v/>
      </c>
      <c r="X186" s="269" t="str">
        <f>IF(X184="","",VLOOKUP(X184,'参考様式１ シフト記号表（勤務時間帯）'!$C$6:$S$35,17,FALSE))</f>
        <v/>
      </c>
      <c r="Y186" s="281" t="str">
        <f>IF(Y184="","",VLOOKUP(Y184,'参考様式１ シフト記号表（勤務時間帯）'!$C$6:$S$35,17,FALSE))</f>
        <v/>
      </c>
      <c r="Z186" s="257" t="str">
        <f>IF(Z184="","",VLOOKUP(Z184,'参考様式１ シフト記号表（勤務時間帯）'!$C$6:$S$35,17,FALSE))</f>
        <v/>
      </c>
      <c r="AA186" s="269" t="str">
        <f>IF(AA184="","",VLOOKUP(AA184,'参考様式１ シフト記号表（勤務時間帯）'!$C$6:$S$35,17,FALSE))</f>
        <v/>
      </c>
      <c r="AB186" s="269" t="str">
        <f>IF(AB184="","",VLOOKUP(AB184,'参考様式１ シフト記号表（勤務時間帯）'!$C$6:$S$35,17,FALSE))</f>
        <v/>
      </c>
      <c r="AC186" s="269" t="str">
        <f>IF(AC184="","",VLOOKUP(AC184,'参考様式１ シフト記号表（勤務時間帯）'!$C$6:$S$35,17,FALSE))</f>
        <v/>
      </c>
      <c r="AD186" s="269" t="str">
        <f>IF(AD184="","",VLOOKUP(AD184,'参考様式１ シフト記号表（勤務時間帯）'!$C$6:$S$35,17,FALSE))</f>
        <v/>
      </c>
      <c r="AE186" s="269" t="str">
        <f>IF(AE184="","",VLOOKUP(AE184,'参考様式１ シフト記号表（勤務時間帯）'!$C$6:$S$35,17,FALSE))</f>
        <v/>
      </c>
      <c r="AF186" s="281" t="str">
        <f>IF(AF184="","",VLOOKUP(AF184,'参考様式１ シフト記号表（勤務時間帯）'!$C$6:$S$35,17,FALSE))</f>
        <v/>
      </c>
      <c r="AG186" s="257" t="str">
        <f>IF(AG184="","",VLOOKUP(AG184,'参考様式１ シフト記号表（勤務時間帯）'!$C$6:$S$35,17,FALSE))</f>
        <v/>
      </c>
      <c r="AH186" s="269" t="str">
        <f>IF(AH184="","",VLOOKUP(AH184,'参考様式１ シフト記号表（勤務時間帯）'!$C$6:$S$35,17,FALSE))</f>
        <v/>
      </c>
      <c r="AI186" s="269" t="str">
        <f>IF(AI184="","",VLOOKUP(AI184,'参考様式１ シフト記号表（勤務時間帯）'!$C$6:$S$35,17,FALSE))</f>
        <v/>
      </c>
      <c r="AJ186" s="269" t="str">
        <f>IF(AJ184="","",VLOOKUP(AJ184,'参考様式１ シフト記号表（勤務時間帯）'!$C$6:$S$35,17,FALSE))</f>
        <v/>
      </c>
      <c r="AK186" s="269" t="str">
        <f>IF(AK184="","",VLOOKUP(AK184,'参考様式１ シフト記号表（勤務時間帯）'!$C$6:$S$35,17,FALSE))</f>
        <v/>
      </c>
      <c r="AL186" s="269" t="str">
        <f>IF(AL184="","",VLOOKUP(AL184,'参考様式１ シフト記号表（勤務時間帯）'!$C$6:$S$35,17,FALSE))</f>
        <v/>
      </c>
      <c r="AM186" s="281" t="str">
        <f>IF(AM184="","",VLOOKUP(AM184,'参考様式１ シフト記号表（勤務時間帯）'!$C$6:$S$35,17,FALSE))</f>
        <v/>
      </c>
      <c r="AN186" s="257" t="str">
        <f>IF(AN184="","",VLOOKUP(AN184,'参考様式１ シフト記号表（勤務時間帯）'!$C$6:$S$35,17,FALSE))</f>
        <v/>
      </c>
      <c r="AO186" s="269" t="str">
        <f>IF(AO184="","",VLOOKUP(AO184,'参考様式１ シフト記号表（勤務時間帯）'!$C$6:$S$35,17,FALSE))</f>
        <v/>
      </c>
      <c r="AP186" s="269" t="str">
        <f>IF(AP184="","",VLOOKUP(AP184,'参考様式１ シフト記号表（勤務時間帯）'!$C$6:$S$35,17,FALSE))</f>
        <v/>
      </c>
      <c r="AQ186" s="269" t="str">
        <f>IF(AQ184="","",VLOOKUP(AQ184,'参考様式１ シフト記号表（勤務時間帯）'!$C$6:$S$35,17,FALSE))</f>
        <v/>
      </c>
      <c r="AR186" s="269" t="str">
        <f>IF(AR184="","",VLOOKUP(AR184,'参考様式１ シフト記号表（勤務時間帯）'!$C$6:$S$35,17,FALSE))</f>
        <v/>
      </c>
      <c r="AS186" s="269" t="str">
        <f>IF(AS184="","",VLOOKUP(AS184,'参考様式１ シフト記号表（勤務時間帯）'!$C$6:$S$35,17,FALSE))</f>
        <v/>
      </c>
      <c r="AT186" s="281" t="str">
        <f>IF(AT184="","",VLOOKUP(AT184,'参考様式１ シフト記号表（勤務時間帯）'!$C$6:$S$35,17,FALSE))</f>
        <v/>
      </c>
      <c r="AU186" s="257" t="str">
        <f>IF(AU184="","",VLOOKUP(AU184,'参考様式１ シフト記号表（勤務時間帯）'!$C$6:$S$35,17,FALSE))</f>
        <v/>
      </c>
      <c r="AV186" s="269" t="str">
        <f>IF(AV184="","",VLOOKUP(AV184,'参考様式１ シフト記号表（勤務時間帯）'!$C$6:$S$35,17,FALSE))</f>
        <v/>
      </c>
      <c r="AW186" s="269" t="str">
        <f>IF(AW184="","",VLOOKUP(AW184,'参考様式１ シフト記号表（勤務時間帯）'!$C$6:$S$35,17,FALSE))</f>
        <v/>
      </c>
      <c r="AX186" s="328">
        <f>IF($BB$3="４週",SUM(S186:AT186),IF($BB$3="暦月",SUM(S186:AW186),""))</f>
        <v>0</v>
      </c>
      <c r="AY186" s="341"/>
      <c r="AZ186" s="353">
        <f>IF($BB$3="４週",AX186/4,IF($BB$3="暦月",'参考様式１（100名）'!AX186/('参考様式１（100名）'!$BB$8/7),""))</f>
        <v>0</v>
      </c>
      <c r="BA186" s="363"/>
      <c r="BB186" s="382"/>
      <c r="BC186" s="207"/>
      <c r="BD186" s="207"/>
      <c r="BE186" s="207"/>
      <c r="BF186" s="219"/>
    </row>
    <row r="187" spans="2:58" ht="20.25" customHeight="1">
      <c r="B187" s="101">
        <f>B184+1</f>
        <v>56</v>
      </c>
      <c r="C187" s="119"/>
      <c r="D187" s="137"/>
      <c r="E187" s="148"/>
      <c r="F187" s="156"/>
      <c r="G187" s="156"/>
      <c r="H187" s="180"/>
      <c r="I187" s="187"/>
      <c r="J187" s="187"/>
      <c r="K187" s="192"/>
      <c r="L187" s="199"/>
      <c r="M187" s="206"/>
      <c r="N187" s="206"/>
      <c r="O187" s="218"/>
      <c r="P187" s="227" t="s">
        <v>105</v>
      </c>
      <c r="Q187" s="236"/>
      <c r="R187" s="244"/>
      <c r="S187" s="431"/>
      <c r="T187" s="434"/>
      <c r="U187" s="434"/>
      <c r="V187" s="434"/>
      <c r="W187" s="434"/>
      <c r="X187" s="434"/>
      <c r="Y187" s="436"/>
      <c r="Z187" s="431"/>
      <c r="AA187" s="434"/>
      <c r="AB187" s="434"/>
      <c r="AC187" s="434"/>
      <c r="AD187" s="434"/>
      <c r="AE187" s="434"/>
      <c r="AF187" s="436"/>
      <c r="AG187" s="431"/>
      <c r="AH187" s="434"/>
      <c r="AI187" s="434"/>
      <c r="AJ187" s="434"/>
      <c r="AK187" s="434"/>
      <c r="AL187" s="434"/>
      <c r="AM187" s="436"/>
      <c r="AN187" s="431"/>
      <c r="AO187" s="434"/>
      <c r="AP187" s="434"/>
      <c r="AQ187" s="434"/>
      <c r="AR187" s="434"/>
      <c r="AS187" s="434"/>
      <c r="AT187" s="436"/>
      <c r="AU187" s="431"/>
      <c r="AV187" s="434"/>
      <c r="AW187" s="434"/>
      <c r="AX187" s="439"/>
      <c r="AY187" s="443"/>
      <c r="AZ187" s="446"/>
      <c r="BA187" s="449"/>
      <c r="BB187" s="380"/>
      <c r="BC187" s="206"/>
      <c r="BD187" s="206"/>
      <c r="BE187" s="206"/>
      <c r="BF187" s="218"/>
    </row>
    <row r="188" spans="2:58" ht="20.25" customHeight="1">
      <c r="B188" s="101"/>
      <c r="C188" s="120"/>
      <c r="D188" s="138"/>
      <c r="E188" s="149"/>
      <c r="F188" s="154"/>
      <c r="G188" s="167"/>
      <c r="H188" s="179"/>
      <c r="I188" s="187"/>
      <c r="J188" s="187"/>
      <c r="K188" s="192"/>
      <c r="L188" s="198"/>
      <c r="M188" s="205"/>
      <c r="N188" s="205"/>
      <c r="O188" s="217"/>
      <c r="P188" s="225" t="s">
        <v>40</v>
      </c>
      <c r="Q188" s="234"/>
      <c r="R188" s="242"/>
      <c r="S188" s="256" t="str">
        <f>IF(S187="","",VLOOKUP(S187,'参考様式１ シフト記号表（勤務時間帯）'!$C$6:$K$35,9,FALSE))</f>
        <v/>
      </c>
      <c r="T188" s="268" t="str">
        <f>IF(T187="","",VLOOKUP(T187,'参考様式１ シフト記号表（勤務時間帯）'!$C$6:$K$35,9,FALSE))</f>
        <v/>
      </c>
      <c r="U188" s="268" t="str">
        <f>IF(U187="","",VLOOKUP(U187,'参考様式１ シフト記号表（勤務時間帯）'!$C$6:$K$35,9,FALSE))</f>
        <v/>
      </c>
      <c r="V188" s="268" t="str">
        <f>IF(V187="","",VLOOKUP(V187,'参考様式１ シフト記号表（勤務時間帯）'!$C$6:$K$35,9,FALSE))</f>
        <v/>
      </c>
      <c r="W188" s="268" t="str">
        <f>IF(W187="","",VLOOKUP(W187,'参考様式１ シフト記号表（勤務時間帯）'!$C$6:$K$35,9,FALSE))</f>
        <v/>
      </c>
      <c r="X188" s="268" t="str">
        <f>IF(X187="","",VLOOKUP(X187,'参考様式１ シフト記号表（勤務時間帯）'!$C$6:$K$35,9,FALSE))</f>
        <v/>
      </c>
      <c r="Y188" s="280" t="str">
        <f>IF(Y187="","",VLOOKUP(Y187,'参考様式１ シフト記号表（勤務時間帯）'!$C$6:$K$35,9,FALSE))</f>
        <v/>
      </c>
      <c r="Z188" s="256" t="str">
        <f>IF(Z187="","",VLOOKUP(Z187,'参考様式１ シフト記号表（勤務時間帯）'!$C$6:$K$35,9,FALSE))</f>
        <v/>
      </c>
      <c r="AA188" s="268" t="str">
        <f>IF(AA187="","",VLOOKUP(AA187,'参考様式１ シフト記号表（勤務時間帯）'!$C$6:$K$35,9,FALSE))</f>
        <v/>
      </c>
      <c r="AB188" s="268" t="str">
        <f>IF(AB187="","",VLOOKUP(AB187,'参考様式１ シフト記号表（勤務時間帯）'!$C$6:$K$35,9,FALSE))</f>
        <v/>
      </c>
      <c r="AC188" s="268" t="str">
        <f>IF(AC187="","",VLOOKUP(AC187,'参考様式１ シフト記号表（勤務時間帯）'!$C$6:$K$35,9,FALSE))</f>
        <v/>
      </c>
      <c r="AD188" s="268" t="str">
        <f>IF(AD187="","",VLOOKUP(AD187,'参考様式１ シフト記号表（勤務時間帯）'!$C$6:$K$35,9,FALSE))</f>
        <v/>
      </c>
      <c r="AE188" s="268" t="str">
        <f>IF(AE187="","",VLOOKUP(AE187,'参考様式１ シフト記号表（勤務時間帯）'!$C$6:$K$35,9,FALSE))</f>
        <v/>
      </c>
      <c r="AF188" s="280" t="str">
        <f>IF(AF187="","",VLOOKUP(AF187,'参考様式１ シフト記号表（勤務時間帯）'!$C$6:$K$35,9,FALSE))</f>
        <v/>
      </c>
      <c r="AG188" s="256" t="str">
        <f>IF(AG187="","",VLOOKUP(AG187,'参考様式１ シフト記号表（勤務時間帯）'!$C$6:$K$35,9,FALSE))</f>
        <v/>
      </c>
      <c r="AH188" s="268" t="str">
        <f>IF(AH187="","",VLOOKUP(AH187,'参考様式１ シフト記号表（勤務時間帯）'!$C$6:$K$35,9,FALSE))</f>
        <v/>
      </c>
      <c r="AI188" s="268" t="str">
        <f>IF(AI187="","",VLOOKUP(AI187,'参考様式１ シフト記号表（勤務時間帯）'!$C$6:$K$35,9,FALSE))</f>
        <v/>
      </c>
      <c r="AJ188" s="268" t="str">
        <f>IF(AJ187="","",VLOOKUP(AJ187,'参考様式１ シフト記号表（勤務時間帯）'!$C$6:$K$35,9,FALSE))</f>
        <v/>
      </c>
      <c r="AK188" s="268" t="str">
        <f>IF(AK187="","",VLOOKUP(AK187,'参考様式１ シフト記号表（勤務時間帯）'!$C$6:$K$35,9,FALSE))</f>
        <v/>
      </c>
      <c r="AL188" s="268" t="str">
        <f>IF(AL187="","",VLOOKUP(AL187,'参考様式１ シフト記号表（勤務時間帯）'!$C$6:$K$35,9,FALSE))</f>
        <v/>
      </c>
      <c r="AM188" s="280" t="str">
        <f>IF(AM187="","",VLOOKUP(AM187,'参考様式１ シフト記号表（勤務時間帯）'!$C$6:$K$35,9,FALSE))</f>
        <v/>
      </c>
      <c r="AN188" s="256" t="str">
        <f>IF(AN187="","",VLOOKUP(AN187,'参考様式１ シフト記号表（勤務時間帯）'!$C$6:$K$35,9,FALSE))</f>
        <v/>
      </c>
      <c r="AO188" s="268" t="str">
        <f>IF(AO187="","",VLOOKUP(AO187,'参考様式１ シフト記号表（勤務時間帯）'!$C$6:$K$35,9,FALSE))</f>
        <v/>
      </c>
      <c r="AP188" s="268" t="str">
        <f>IF(AP187="","",VLOOKUP(AP187,'参考様式１ シフト記号表（勤務時間帯）'!$C$6:$K$35,9,FALSE))</f>
        <v/>
      </c>
      <c r="AQ188" s="268" t="str">
        <f>IF(AQ187="","",VLOOKUP(AQ187,'参考様式１ シフト記号表（勤務時間帯）'!$C$6:$K$35,9,FALSE))</f>
        <v/>
      </c>
      <c r="AR188" s="268" t="str">
        <f>IF(AR187="","",VLOOKUP(AR187,'参考様式１ シフト記号表（勤務時間帯）'!$C$6:$K$35,9,FALSE))</f>
        <v/>
      </c>
      <c r="AS188" s="268" t="str">
        <f>IF(AS187="","",VLOOKUP(AS187,'参考様式１ シフト記号表（勤務時間帯）'!$C$6:$K$35,9,FALSE))</f>
        <v/>
      </c>
      <c r="AT188" s="280" t="str">
        <f>IF(AT187="","",VLOOKUP(AT187,'参考様式１ シフト記号表（勤務時間帯）'!$C$6:$K$35,9,FALSE))</f>
        <v/>
      </c>
      <c r="AU188" s="256" t="str">
        <f>IF(AU187="","",VLOOKUP(AU187,'参考様式１ シフト記号表（勤務時間帯）'!$C$6:$K$35,9,FALSE))</f>
        <v/>
      </c>
      <c r="AV188" s="268" t="str">
        <f>IF(AV187="","",VLOOKUP(AV187,'参考様式１ シフト記号表（勤務時間帯）'!$C$6:$K$35,9,FALSE))</f>
        <v/>
      </c>
      <c r="AW188" s="268" t="str">
        <f>IF(AW187="","",VLOOKUP(AW187,'参考様式１ シフト記号表（勤務時間帯）'!$C$6:$K$35,9,FALSE))</f>
        <v/>
      </c>
      <c r="AX188" s="327">
        <f>IF($BB$3="４週",SUM(S188:AT188),IF($BB$3="暦月",SUM(S188:AW188),""))</f>
        <v>0</v>
      </c>
      <c r="AY188" s="340"/>
      <c r="AZ188" s="352">
        <f>IF($BB$3="４週",AX188/4,IF($BB$3="暦月",'参考様式１（100名）'!AX188/('参考様式１（100名）'!$BB$8/7),""))</f>
        <v>0</v>
      </c>
      <c r="BA188" s="362"/>
      <c r="BB188" s="381"/>
      <c r="BC188" s="205"/>
      <c r="BD188" s="205"/>
      <c r="BE188" s="205"/>
      <c r="BF188" s="217"/>
    </row>
    <row r="189" spans="2:58" ht="20.25" customHeight="1">
      <c r="B189" s="101"/>
      <c r="C189" s="121"/>
      <c r="D189" s="139"/>
      <c r="E189" s="150"/>
      <c r="F189" s="423">
        <f>C187</f>
        <v>0</v>
      </c>
      <c r="G189" s="168"/>
      <c r="H189" s="179"/>
      <c r="I189" s="187"/>
      <c r="J189" s="187"/>
      <c r="K189" s="192"/>
      <c r="L189" s="200"/>
      <c r="M189" s="207"/>
      <c r="N189" s="207"/>
      <c r="O189" s="219"/>
      <c r="P189" s="226" t="s">
        <v>107</v>
      </c>
      <c r="Q189" s="235"/>
      <c r="R189" s="243"/>
      <c r="S189" s="257" t="str">
        <f>IF(S187="","",VLOOKUP(S187,'参考様式１ シフト記号表（勤務時間帯）'!$C$6:$S$35,17,FALSE))</f>
        <v/>
      </c>
      <c r="T189" s="269" t="str">
        <f>IF(T187="","",VLOOKUP(T187,'参考様式１ シフト記号表（勤務時間帯）'!$C$6:$S$35,17,FALSE))</f>
        <v/>
      </c>
      <c r="U189" s="269" t="str">
        <f>IF(U187="","",VLOOKUP(U187,'参考様式１ シフト記号表（勤務時間帯）'!$C$6:$S$35,17,FALSE))</f>
        <v/>
      </c>
      <c r="V189" s="269" t="str">
        <f>IF(V187="","",VLOOKUP(V187,'参考様式１ シフト記号表（勤務時間帯）'!$C$6:$S$35,17,FALSE))</f>
        <v/>
      </c>
      <c r="W189" s="269" t="str">
        <f>IF(W187="","",VLOOKUP(W187,'参考様式１ シフト記号表（勤務時間帯）'!$C$6:$S$35,17,FALSE))</f>
        <v/>
      </c>
      <c r="X189" s="269" t="str">
        <f>IF(X187="","",VLOOKUP(X187,'参考様式１ シフト記号表（勤務時間帯）'!$C$6:$S$35,17,FALSE))</f>
        <v/>
      </c>
      <c r="Y189" s="281" t="str">
        <f>IF(Y187="","",VLOOKUP(Y187,'参考様式１ シフト記号表（勤務時間帯）'!$C$6:$S$35,17,FALSE))</f>
        <v/>
      </c>
      <c r="Z189" s="257" t="str">
        <f>IF(Z187="","",VLOOKUP(Z187,'参考様式１ シフト記号表（勤務時間帯）'!$C$6:$S$35,17,FALSE))</f>
        <v/>
      </c>
      <c r="AA189" s="269" t="str">
        <f>IF(AA187="","",VLOOKUP(AA187,'参考様式１ シフト記号表（勤務時間帯）'!$C$6:$S$35,17,FALSE))</f>
        <v/>
      </c>
      <c r="AB189" s="269" t="str">
        <f>IF(AB187="","",VLOOKUP(AB187,'参考様式１ シフト記号表（勤務時間帯）'!$C$6:$S$35,17,FALSE))</f>
        <v/>
      </c>
      <c r="AC189" s="269" t="str">
        <f>IF(AC187="","",VLOOKUP(AC187,'参考様式１ シフト記号表（勤務時間帯）'!$C$6:$S$35,17,FALSE))</f>
        <v/>
      </c>
      <c r="AD189" s="269" t="str">
        <f>IF(AD187="","",VLOOKUP(AD187,'参考様式１ シフト記号表（勤務時間帯）'!$C$6:$S$35,17,FALSE))</f>
        <v/>
      </c>
      <c r="AE189" s="269" t="str">
        <f>IF(AE187="","",VLOOKUP(AE187,'参考様式１ シフト記号表（勤務時間帯）'!$C$6:$S$35,17,FALSE))</f>
        <v/>
      </c>
      <c r="AF189" s="281" t="str">
        <f>IF(AF187="","",VLOOKUP(AF187,'参考様式１ シフト記号表（勤務時間帯）'!$C$6:$S$35,17,FALSE))</f>
        <v/>
      </c>
      <c r="AG189" s="257" t="str">
        <f>IF(AG187="","",VLOOKUP(AG187,'参考様式１ シフト記号表（勤務時間帯）'!$C$6:$S$35,17,FALSE))</f>
        <v/>
      </c>
      <c r="AH189" s="269" t="str">
        <f>IF(AH187="","",VLOOKUP(AH187,'参考様式１ シフト記号表（勤務時間帯）'!$C$6:$S$35,17,FALSE))</f>
        <v/>
      </c>
      <c r="AI189" s="269" t="str">
        <f>IF(AI187="","",VLOOKUP(AI187,'参考様式１ シフト記号表（勤務時間帯）'!$C$6:$S$35,17,FALSE))</f>
        <v/>
      </c>
      <c r="AJ189" s="269" t="str">
        <f>IF(AJ187="","",VLOOKUP(AJ187,'参考様式１ シフト記号表（勤務時間帯）'!$C$6:$S$35,17,FALSE))</f>
        <v/>
      </c>
      <c r="AK189" s="269" t="str">
        <f>IF(AK187="","",VLOOKUP(AK187,'参考様式１ シフト記号表（勤務時間帯）'!$C$6:$S$35,17,FALSE))</f>
        <v/>
      </c>
      <c r="AL189" s="269" t="str">
        <f>IF(AL187="","",VLOOKUP(AL187,'参考様式１ シフト記号表（勤務時間帯）'!$C$6:$S$35,17,FALSE))</f>
        <v/>
      </c>
      <c r="AM189" s="281" t="str">
        <f>IF(AM187="","",VLOOKUP(AM187,'参考様式１ シフト記号表（勤務時間帯）'!$C$6:$S$35,17,FALSE))</f>
        <v/>
      </c>
      <c r="AN189" s="257" t="str">
        <f>IF(AN187="","",VLOOKUP(AN187,'参考様式１ シフト記号表（勤務時間帯）'!$C$6:$S$35,17,FALSE))</f>
        <v/>
      </c>
      <c r="AO189" s="269" t="str">
        <f>IF(AO187="","",VLOOKUP(AO187,'参考様式１ シフト記号表（勤務時間帯）'!$C$6:$S$35,17,FALSE))</f>
        <v/>
      </c>
      <c r="AP189" s="269" t="str">
        <f>IF(AP187="","",VLOOKUP(AP187,'参考様式１ シフト記号表（勤務時間帯）'!$C$6:$S$35,17,FALSE))</f>
        <v/>
      </c>
      <c r="AQ189" s="269" t="str">
        <f>IF(AQ187="","",VLOOKUP(AQ187,'参考様式１ シフト記号表（勤務時間帯）'!$C$6:$S$35,17,FALSE))</f>
        <v/>
      </c>
      <c r="AR189" s="269" t="str">
        <f>IF(AR187="","",VLOOKUP(AR187,'参考様式１ シフト記号表（勤務時間帯）'!$C$6:$S$35,17,FALSE))</f>
        <v/>
      </c>
      <c r="AS189" s="269" t="str">
        <f>IF(AS187="","",VLOOKUP(AS187,'参考様式１ シフト記号表（勤務時間帯）'!$C$6:$S$35,17,FALSE))</f>
        <v/>
      </c>
      <c r="AT189" s="281" t="str">
        <f>IF(AT187="","",VLOOKUP(AT187,'参考様式１ シフト記号表（勤務時間帯）'!$C$6:$S$35,17,FALSE))</f>
        <v/>
      </c>
      <c r="AU189" s="257" t="str">
        <f>IF(AU187="","",VLOOKUP(AU187,'参考様式１ シフト記号表（勤務時間帯）'!$C$6:$S$35,17,FALSE))</f>
        <v/>
      </c>
      <c r="AV189" s="269" t="str">
        <f>IF(AV187="","",VLOOKUP(AV187,'参考様式１ シフト記号表（勤務時間帯）'!$C$6:$S$35,17,FALSE))</f>
        <v/>
      </c>
      <c r="AW189" s="269" t="str">
        <f>IF(AW187="","",VLOOKUP(AW187,'参考様式１ シフト記号表（勤務時間帯）'!$C$6:$S$35,17,FALSE))</f>
        <v/>
      </c>
      <c r="AX189" s="328">
        <f>IF($BB$3="４週",SUM(S189:AT189),IF($BB$3="暦月",SUM(S189:AW189),""))</f>
        <v>0</v>
      </c>
      <c r="AY189" s="341"/>
      <c r="AZ189" s="353">
        <f>IF($BB$3="４週",AX189/4,IF($BB$3="暦月",'参考様式１（100名）'!AX189/('参考様式１（100名）'!$BB$8/7),""))</f>
        <v>0</v>
      </c>
      <c r="BA189" s="363"/>
      <c r="BB189" s="382"/>
      <c r="BC189" s="207"/>
      <c r="BD189" s="207"/>
      <c r="BE189" s="207"/>
      <c r="BF189" s="219"/>
    </row>
    <row r="190" spans="2:58" ht="20.25" customHeight="1">
      <c r="B190" s="101">
        <f>B187+1</f>
        <v>57</v>
      </c>
      <c r="C190" s="119"/>
      <c r="D190" s="137"/>
      <c r="E190" s="148"/>
      <c r="F190" s="156"/>
      <c r="G190" s="156"/>
      <c r="H190" s="180"/>
      <c r="I190" s="187"/>
      <c r="J190" s="187"/>
      <c r="K190" s="192"/>
      <c r="L190" s="199"/>
      <c r="M190" s="206"/>
      <c r="N190" s="206"/>
      <c r="O190" s="218"/>
      <c r="P190" s="227" t="s">
        <v>105</v>
      </c>
      <c r="Q190" s="236"/>
      <c r="R190" s="244"/>
      <c r="S190" s="431"/>
      <c r="T190" s="434"/>
      <c r="U190" s="434"/>
      <c r="V190" s="434"/>
      <c r="W190" s="434"/>
      <c r="X190" s="434"/>
      <c r="Y190" s="436"/>
      <c r="Z190" s="431"/>
      <c r="AA190" s="434"/>
      <c r="AB190" s="434"/>
      <c r="AC190" s="434"/>
      <c r="AD190" s="434"/>
      <c r="AE190" s="434"/>
      <c r="AF190" s="436"/>
      <c r="AG190" s="431"/>
      <c r="AH190" s="434"/>
      <c r="AI190" s="434"/>
      <c r="AJ190" s="434"/>
      <c r="AK190" s="434"/>
      <c r="AL190" s="434"/>
      <c r="AM190" s="436"/>
      <c r="AN190" s="431"/>
      <c r="AO190" s="434"/>
      <c r="AP190" s="434"/>
      <c r="AQ190" s="434"/>
      <c r="AR190" s="434"/>
      <c r="AS190" s="434"/>
      <c r="AT190" s="436"/>
      <c r="AU190" s="431"/>
      <c r="AV190" s="434"/>
      <c r="AW190" s="434"/>
      <c r="AX190" s="439"/>
      <c r="AY190" s="443"/>
      <c r="AZ190" s="446"/>
      <c r="BA190" s="449"/>
      <c r="BB190" s="380"/>
      <c r="BC190" s="206"/>
      <c r="BD190" s="206"/>
      <c r="BE190" s="206"/>
      <c r="BF190" s="218"/>
    </row>
    <row r="191" spans="2:58" ht="20.25" customHeight="1">
      <c r="B191" s="101"/>
      <c r="C191" s="120"/>
      <c r="D191" s="138"/>
      <c r="E191" s="149"/>
      <c r="F191" s="154"/>
      <c r="G191" s="167"/>
      <c r="H191" s="179"/>
      <c r="I191" s="187"/>
      <c r="J191" s="187"/>
      <c r="K191" s="192"/>
      <c r="L191" s="198"/>
      <c r="M191" s="205"/>
      <c r="N191" s="205"/>
      <c r="O191" s="217"/>
      <c r="P191" s="225" t="s">
        <v>40</v>
      </c>
      <c r="Q191" s="234"/>
      <c r="R191" s="242"/>
      <c r="S191" s="256" t="str">
        <f>IF(S190="","",VLOOKUP(S190,'参考様式１ シフト記号表（勤務時間帯）'!$C$6:$K$35,9,FALSE))</f>
        <v/>
      </c>
      <c r="T191" s="268" t="str">
        <f>IF(T190="","",VLOOKUP(T190,'参考様式１ シフト記号表（勤務時間帯）'!$C$6:$K$35,9,FALSE))</f>
        <v/>
      </c>
      <c r="U191" s="268" t="str">
        <f>IF(U190="","",VLOOKUP(U190,'参考様式１ シフト記号表（勤務時間帯）'!$C$6:$K$35,9,FALSE))</f>
        <v/>
      </c>
      <c r="V191" s="268" t="str">
        <f>IF(V190="","",VLOOKUP(V190,'参考様式１ シフト記号表（勤務時間帯）'!$C$6:$K$35,9,FALSE))</f>
        <v/>
      </c>
      <c r="W191" s="268" t="str">
        <f>IF(W190="","",VLOOKUP(W190,'参考様式１ シフト記号表（勤務時間帯）'!$C$6:$K$35,9,FALSE))</f>
        <v/>
      </c>
      <c r="X191" s="268" t="str">
        <f>IF(X190="","",VLOOKUP(X190,'参考様式１ シフト記号表（勤務時間帯）'!$C$6:$K$35,9,FALSE))</f>
        <v/>
      </c>
      <c r="Y191" s="280" t="str">
        <f>IF(Y190="","",VLOOKUP(Y190,'参考様式１ シフト記号表（勤務時間帯）'!$C$6:$K$35,9,FALSE))</f>
        <v/>
      </c>
      <c r="Z191" s="256" t="str">
        <f>IF(Z190="","",VLOOKUP(Z190,'参考様式１ シフト記号表（勤務時間帯）'!$C$6:$K$35,9,FALSE))</f>
        <v/>
      </c>
      <c r="AA191" s="268" t="str">
        <f>IF(AA190="","",VLOOKUP(AA190,'参考様式１ シフト記号表（勤務時間帯）'!$C$6:$K$35,9,FALSE))</f>
        <v/>
      </c>
      <c r="AB191" s="268" t="str">
        <f>IF(AB190="","",VLOOKUP(AB190,'参考様式１ シフト記号表（勤務時間帯）'!$C$6:$K$35,9,FALSE))</f>
        <v/>
      </c>
      <c r="AC191" s="268" t="str">
        <f>IF(AC190="","",VLOOKUP(AC190,'参考様式１ シフト記号表（勤務時間帯）'!$C$6:$K$35,9,FALSE))</f>
        <v/>
      </c>
      <c r="AD191" s="268" t="str">
        <f>IF(AD190="","",VLOOKUP(AD190,'参考様式１ シフト記号表（勤務時間帯）'!$C$6:$K$35,9,FALSE))</f>
        <v/>
      </c>
      <c r="AE191" s="268" t="str">
        <f>IF(AE190="","",VLOOKUP(AE190,'参考様式１ シフト記号表（勤務時間帯）'!$C$6:$K$35,9,FALSE))</f>
        <v/>
      </c>
      <c r="AF191" s="280" t="str">
        <f>IF(AF190="","",VLOOKUP(AF190,'参考様式１ シフト記号表（勤務時間帯）'!$C$6:$K$35,9,FALSE))</f>
        <v/>
      </c>
      <c r="AG191" s="256" t="str">
        <f>IF(AG190="","",VLOOKUP(AG190,'参考様式１ シフト記号表（勤務時間帯）'!$C$6:$K$35,9,FALSE))</f>
        <v/>
      </c>
      <c r="AH191" s="268" t="str">
        <f>IF(AH190="","",VLOOKUP(AH190,'参考様式１ シフト記号表（勤務時間帯）'!$C$6:$K$35,9,FALSE))</f>
        <v/>
      </c>
      <c r="AI191" s="268" t="str">
        <f>IF(AI190="","",VLOOKUP(AI190,'参考様式１ シフト記号表（勤務時間帯）'!$C$6:$K$35,9,FALSE))</f>
        <v/>
      </c>
      <c r="AJ191" s="268" t="str">
        <f>IF(AJ190="","",VLOOKUP(AJ190,'参考様式１ シフト記号表（勤務時間帯）'!$C$6:$K$35,9,FALSE))</f>
        <v/>
      </c>
      <c r="AK191" s="268" t="str">
        <f>IF(AK190="","",VLOOKUP(AK190,'参考様式１ シフト記号表（勤務時間帯）'!$C$6:$K$35,9,FALSE))</f>
        <v/>
      </c>
      <c r="AL191" s="268" t="str">
        <f>IF(AL190="","",VLOOKUP(AL190,'参考様式１ シフト記号表（勤務時間帯）'!$C$6:$K$35,9,FALSE))</f>
        <v/>
      </c>
      <c r="AM191" s="280" t="str">
        <f>IF(AM190="","",VLOOKUP(AM190,'参考様式１ シフト記号表（勤務時間帯）'!$C$6:$K$35,9,FALSE))</f>
        <v/>
      </c>
      <c r="AN191" s="256" t="str">
        <f>IF(AN190="","",VLOOKUP(AN190,'参考様式１ シフト記号表（勤務時間帯）'!$C$6:$K$35,9,FALSE))</f>
        <v/>
      </c>
      <c r="AO191" s="268" t="str">
        <f>IF(AO190="","",VLOOKUP(AO190,'参考様式１ シフト記号表（勤務時間帯）'!$C$6:$K$35,9,FALSE))</f>
        <v/>
      </c>
      <c r="AP191" s="268" t="str">
        <f>IF(AP190="","",VLOOKUP(AP190,'参考様式１ シフト記号表（勤務時間帯）'!$C$6:$K$35,9,FALSE))</f>
        <v/>
      </c>
      <c r="AQ191" s="268" t="str">
        <f>IF(AQ190="","",VLOOKUP(AQ190,'参考様式１ シフト記号表（勤務時間帯）'!$C$6:$K$35,9,FALSE))</f>
        <v/>
      </c>
      <c r="AR191" s="268" t="str">
        <f>IF(AR190="","",VLOOKUP(AR190,'参考様式１ シフト記号表（勤務時間帯）'!$C$6:$K$35,9,FALSE))</f>
        <v/>
      </c>
      <c r="AS191" s="268" t="str">
        <f>IF(AS190="","",VLOOKUP(AS190,'参考様式１ シフト記号表（勤務時間帯）'!$C$6:$K$35,9,FALSE))</f>
        <v/>
      </c>
      <c r="AT191" s="280" t="str">
        <f>IF(AT190="","",VLOOKUP(AT190,'参考様式１ シフト記号表（勤務時間帯）'!$C$6:$K$35,9,FALSE))</f>
        <v/>
      </c>
      <c r="AU191" s="256" t="str">
        <f>IF(AU190="","",VLOOKUP(AU190,'参考様式１ シフト記号表（勤務時間帯）'!$C$6:$K$35,9,FALSE))</f>
        <v/>
      </c>
      <c r="AV191" s="268" t="str">
        <f>IF(AV190="","",VLOOKUP(AV190,'参考様式１ シフト記号表（勤務時間帯）'!$C$6:$K$35,9,FALSE))</f>
        <v/>
      </c>
      <c r="AW191" s="268" t="str">
        <f>IF(AW190="","",VLOOKUP(AW190,'参考様式１ シフト記号表（勤務時間帯）'!$C$6:$K$35,9,FALSE))</f>
        <v/>
      </c>
      <c r="AX191" s="327">
        <f>IF($BB$3="４週",SUM(S191:AT191),IF($BB$3="暦月",SUM(S191:AW191),""))</f>
        <v>0</v>
      </c>
      <c r="AY191" s="340"/>
      <c r="AZ191" s="352">
        <f>IF($BB$3="４週",AX191/4,IF($BB$3="暦月",'参考様式１（100名）'!AX191/('参考様式１（100名）'!$BB$8/7),""))</f>
        <v>0</v>
      </c>
      <c r="BA191" s="362"/>
      <c r="BB191" s="381"/>
      <c r="BC191" s="205"/>
      <c r="BD191" s="205"/>
      <c r="BE191" s="205"/>
      <c r="BF191" s="217"/>
    </row>
    <row r="192" spans="2:58" ht="20.25" customHeight="1">
      <c r="B192" s="101"/>
      <c r="C192" s="121"/>
      <c r="D192" s="139"/>
      <c r="E192" s="150"/>
      <c r="F192" s="423">
        <f>C190</f>
        <v>0</v>
      </c>
      <c r="G192" s="168"/>
      <c r="H192" s="179"/>
      <c r="I192" s="187"/>
      <c r="J192" s="187"/>
      <c r="K192" s="192"/>
      <c r="L192" s="200"/>
      <c r="M192" s="207"/>
      <c r="N192" s="207"/>
      <c r="O192" s="219"/>
      <c r="P192" s="226" t="s">
        <v>107</v>
      </c>
      <c r="Q192" s="235"/>
      <c r="R192" s="243"/>
      <c r="S192" s="257" t="str">
        <f>IF(S190="","",VLOOKUP(S190,'参考様式１ シフト記号表（勤務時間帯）'!$C$6:$S$35,17,FALSE))</f>
        <v/>
      </c>
      <c r="T192" s="269" t="str">
        <f>IF(T190="","",VLOOKUP(T190,'参考様式１ シフト記号表（勤務時間帯）'!$C$6:$S$35,17,FALSE))</f>
        <v/>
      </c>
      <c r="U192" s="269" t="str">
        <f>IF(U190="","",VLOOKUP(U190,'参考様式１ シフト記号表（勤務時間帯）'!$C$6:$S$35,17,FALSE))</f>
        <v/>
      </c>
      <c r="V192" s="269" t="str">
        <f>IF(V190="","",VLOOKUP(V190,'参考様式１ シフト記号表（勤務時間帯）'!$C$6:$S$35,17,FALSE))</f>
        <v/>
      </c>
      <c r="W192" s="269" t="str">
        <f>IF(W190="","",VLOOKUP(W190,'参考様式１ シフト記号表（勤務時間帯）'!$C$6:$S$35,17,FALSE))</f>
        <v/>
      </c>
      <c r="X192" s="269" t="str">
        <f>IF(X190="","",VLOOKUP(X190,'参考様式１ シフト記号表（勤務時間帯）'!$C$6:$S$35,17,FALSE))</f>
        <v/>
      </c>
      <c r="Y192" s="281" t="str">
        <f>IF(Y190="","",VLOOKUP(Y190,'参考様式１ シフト記号表（勤務時間帯）'!$C$6:$S$35,17,FALSE))</f>
        <v/>
      </c>
      <c r="Z192" s="257" t="str">
        <f>IF(Z190="","",VLOOKUP(Z190,'参考様式１ シフト記号表（勤務時間帯）'!$C$6:$S$35,17,FALSE))</f>
        <v/>
      </c>
      <c r="AA192" s="269" t="str">
        <f>IF(AA190="","",VLOOKUP(AA190,'参考様式１ シフト記号表（勤務時間帯）'!$C$6:$S$35,17,FALSE))</f>
        <v/>
      </c>
      <c r="AB192" s="269" t="str">
        <f>IF(AB190="","",VLOOKUP(AB190,'参考様式１ シフト記号表（勤務時間帯）'!$C$6:$S$35,17,FALSE))</f>
        <v/>
      </c>
      <c r="AC192" s="269" t="str">
        <f>IF(AC190="","",VLOOKUP(AC190,'参考様式１ シフト記号表（勤務時間帯）'!$C$6:$S$35,17,FALSE))</f>
        <v/>
      </c>
      <c r="AD192" s="269" t="str">
        <f>IF(AD190="","",VLOOKUP(AD190,'参考様式１ シフト記号表（勤務時間帯）'!$C$6:$S$35,17,FALSE))</f>
        <v/>
      </c>
      <c r="AE192" s="269" t="str">
        <f>IF(AE190="","",VLOOKUP(AE190,'参考様式１ シフト記号表（勤務時間帯）'!$C$6:$S$35,17,FALSE))</f>
        <v/>
      </c>
      <c r="AF192" s="281" t="str">
        <f>IF(AF190="","",VLOOKUP(AF190,'参考様式１ シフト記号表（勤務時間帯）'!$C$6:$S$35,17,FALSE))</f>
        <v/>
      </c>
      <c r="AG192" s="257" t="str">
        <f>IF(AG190="","",VLOOKUP(AG190,'参考様式１ シフト記号表（勤務時間帯）'!$C$6:$S$35,17,FALSE))</f>
        <v/>
      </c>
      <c r="AH192" s="269" t="str">
        <f>IF(AH190="","",VLOOKUP(AH190,'参考様式１ シフト記号表（勤務時間帯）'!$C$6:$S$35,17,FALSE))</f>
        <v/>
      </c>
      <c r="AI192" s="269" t="str">
        <f>IF(AI190="","",VLOOKUP(AI190,'参考様式１ シフト記号表（勤務時間帯）'!$C$6:$S$35,17,FALSE))</f>
        <v/>
      </c>
      <c r="AJ192" s="269" t="str">
        <f>IF(AJ190="","",VLOOKUP(AJ190,'参考様式１ シフト記号表（勤務時間帯）'!$C$6:$S$35,17,FALSE))</f>
        <v/>
      </c>
      <c r="AK192" s="269" t="str">
        <f>IF(AK190="","",VLOOKUP(AK190,'参考様式１ シフト記号表（勤務時間帯）'!$C$6:$S$35,17,FALSE))</f>
        <v/>
      </c>
      <c r="AL192" s="269" t="str">
        <f>IF(AL190="","",VLOOKUP(AL190,'参考様式１ シフト記号表（勤務時間帯）'!$C$6:$S$35,17,FALSE))</f>
        <v/>
      </c>
      <c r="AM192" s="281" t="str">
        <f>IF(AM190="","",VLOOKUP(AM190,'参考様式１ シフト記号表（勤務時間帯）'!$C$6:$S$35,17,FALSE))</f>
        <v/>
      </c>
      <c r="AN192" s="257" t="str">
        <f>IF(AN190="","",VLOOKUP(AN190,'参考様式１ シフト記号表（勤務時間帯）'!$C$6:$S$35,17,FALSE))</f>
        <v/>
      </c>
      <c r="AO192" s="269" t="str">
        <f>IF(AO190="","",VLOOKUP(AO190,'参考様式１ シフト記号表（勤務時間帯）'!$C$6:$S$35,17,FALSE))</f>
        <v/>
      </c>
      <c r="AP192" s="269" t="str">
        <f>IF(AP190="","",VLOOKUP(AP190,'参考様式１ シフト記号表（勤務時間帯）'!$C$6:$S$35,17,FALSE))</f>
        <v/>
      </c>
      <c r="AQ192" s="269" t="str">
        <f>IF(AQ190="","",VLOOKUP(AQ190,'参考様式１ シフト記号表（勤務時間帯）'!$C$6:$S$35,17,FALSE))</f>
        <v/>
      </c>
      <c r="AR192" s="269" t="str">
        <f>IF(AR190="","",VLOOKUP(AR190,'参考様式１ シフト記号表（勤務時間帯）'!$C$6:$S$35,17,FALSE))</f>
        <v/>
      </c>
      <c r="AS192" s="269" t="str">
        <f>IF(AS190="","",VLOOKUP(AS190,'参考様式１ シフト記号表（勤務時間帯）'!$C$6:$S$35,17,FALSE))</f>
        <v/>
      </c>
      <c r="AT192" s="281" t="str">
        <f>IF(AT190="","",VLOOKUP(AT190,'参考様式１ シフト記号表（勤務時間帯）'!$C$6:$S$35,17,FALSE))</f>
        <v/>
      </c>
      <c r="AU192" s="257" t="str">
        <f>IF(AU190="","",VLOOKUP(AU190,'参考様式１ シフト記号表（勤務時間帯）'!$C$6:$S$35,17,FALSE))</f>
        <v/>
      </c>
      <c r="AV192" s="269" t="str">
        <f>IF(AV190="","",VLOOKUP(AV190,'参考様式１ シフト記号表（勤務時間帯）'!$C$6:$S$35,17,FALSE))</f>
        <v/>
      </c>
      <c r="AW192" s="269" t="str">
        <f>IF(AW190="","",VLOOKUP(AW190,'参考様式１ シフト記号表（勤務時間帯）'!$C$6:$S$35,17,FALSE))</f>
        <v/>
      </c>
      <c r="AX192" s="328">
        <f>IF($BB$3="４週",SUM(S192:AT192),IF($BB$3="暦月",SUM(S192:AW192),""))</f>
        <v>0</v>
      </c>
      <c r="AY192" s="341"/>
      <c r="AZ192" s="353">
        <f>IF($BB$3="４週",AX192/4,IF($BB$3="暦月",'参考様式１（100名）'!AX192/('参考様式１（100名）'!$BB$8/7),""))</f>
        <v>0</v>
      </c>
      <c r="BA192" s="363"/>
      <c r="BB192" s="382"/>
      <c r="BC192" s="207"/>
      <c r="BD192" s="207"/>
      <c r="BE192" s="207"/>
      <c r="BF192" s="219"/>
    </row>
    <row r="193" spans="2:58" ht="20.25" customHeight="1">
      <c r="B193" s="101">
        <f>B190+1</f>
        <v>58</v>
      </c>
      <c r="C193" s="119"/>
      <c r="D193" s="137"/>
      <c r="E193" s="148"/>
      <c r="F193" s="156"/>
      <c r="G193" s="156"/>
      <c r="H193" s="180"/>
      <c r="I193" s="187"/>
      <c r="J193" s="187"/>
      <c r="K193" s="192"/>
      <c r="L193" s="199"/>
      <c r="M193" s="206"/>
      <c r="N193" s="206"/>
      <c r="O193" s="218"/>
      <c r="P193" s="227" t="s">
        <v>105</v>
      </c>
      <c r="Q193" s="236"/>
      <c r="R193" s="244"/>
      <c r="S193" s="431"/>
      <c r="T193" s="434"/>
      <c r="U193" s="434"/>
      <c r="V193" s="434"/>
      <c r="W193" s="434"/>
      <c r="X193" s="434"/>
      <c r="Y193" s="436"/>
      <c r="Z193" s="431"/>
      <c r="AA193" s="434"/>
      <c r="AB193" s="434"/>
      <c r="AC193" s="434"/>
      <c r="AD193" s="434"/>
      <c r="AE193" s="434"/>
      <c r="AF193" s="436"/>
      <c r="AG193" s="431"/>
      <c r="AH193" s="434"/>
      <c r="AI193" s="434"/>
      <c r="AJ193" s="434"/>
      <c r="AK193" s="434"/>
      <c r="AL193" s="434"/>
      <c r="AM193" s="436"/>
      <c r="AN193" s="431"/>
      <c r="AO193" s="434"/>
      <c r="AP193" s="434"/>
      <c r="AQ193" s="434"/>
      <c r="AR193" s="434"/>
      <c r="AS193" s="434"/>
      <c r="AT193" s="436"/>
      <c r="AU193" s="431"/>
      <c r="AV193" s="434"/>
      <c r="AW193" s="434"/>
      <c r="AX193" s="439"/>
      <c r="AY193" s="443"/>
      <c r="AZ193" s="446"/>
      <c r="BA193" s="449"/>
      <c r="BB193" s="380"/>
      <c r="BC193" s="206"/>
      <c r="BD193" s="206"/>
      <c r="BE193" s="206"/>
      <c r="BF193" s="218"/>
    </row>
    <row r="194" spans="2:58" ht="20.25" customHeight="1">
      <c r="B194" s="101"/>
      <c r="C194" s="120"/>
      <c r="D194" s="138"/>
      <c r="E194" s="149"/>
      <c r="F194" s="154"/>
      <c r="G194" s="167"/>
      <c r="H194" s="179"/>
      <c r="I194" s="187"/>
      <c r="J194" s="187"/>
      <c r="K194" s="192"/>
      <c r="L194" s="198"/>
      <c r="M194" s="205"/>
      <c r="N194" s="205"/>
      <c r="O194" s="217"/>
      <c r="P194" s="225" t="s">
        <v>40</v>
      </c>
      <c r="Q194" s="234"/>
      <c r="R194" s="242"/>
      <c r="S194" s="256" t="str">
        <f>IF(S193="","",VLOOKUP(S193,'参考様式１ シフト記号表（勤務時間帯）'!$C$6:$K$35,9,FALSE))</f>
        <v/>
      </c>
      <c r="T194" s="268" t="str">
        <f>IF(T193="","",VLOOKUP(T193,'参考様式１ シフト記号表（勤務時間帯）'!$C$6:$K$35,9,FALSE))</f>
        <v/>
      </c>
      <c r="U194" s="268" t="str">
        <f>IF(U193="","",VLOOKUP(U193,'参考様式１ シフト記号表（勤務時間帯）'!$C$6:$K$35,9,FALSE))</f>
        <v/>
      </c>
      <c r="V194" s="268" t="str">
        <f>IF(V193="","",VLOOKUP(V193,'参考様式１ シフト記号表（勤務時間帯）'!$C$6:$K$35,9,FALSE))</f>
        <v/>
      </c>
      <c r="W194" s="268" t="str">
        <f>IF(W193="","",VLOOKUP(W193,'参考様式１ シフト記号表（勤務時間帯）'!$C$6:$K$35,9,FALSE))</f>
        <v/>
      </c>
      <c r="X194" s="268" t="str">
        <f>IF(X193="","",VLOOKUP(X193,'参考様式１ シフト記号表（勤務時間帯）'!$C$6:$K$35,9,FALSE))</f>
        <v/>
      </c>
      <c r="Y194" s="280" t="str">
        <f>IF(Y193="","",VLOOKUP(Y193,'参考様式１ シフト記号表（勤務時間帯）'!$C$6:$K$35,9,FALSE))</f>
        <v/>
      </c>
      <c r="Z194" s="256" t="str">
        <f>IF(Z193="","",VLOOKUP(Z193,'参考様式１ シフト記号表（勤務時間帯）'!$C$6:$K$35,9,FALSE))</f>
        <v/>
      </c>
      <c r="AA194" s="268" t="str">
        <f>IF(AA193="","",VLOOKUP(AA193,'参考様式１ シフト記号表（勤務時間帯）'!$C$6:$K$35,9,FALSE))</f>
        <v/>
      </c>
      <c r="AB194" s="268" t="str">
        <f>IF(AB193="","",VLOOKUP(AB193,'参考様式１ シフト記号表（勤務時間帯）'!$C$6:$K$35,9,FALSE))</f>
        <v/>
      </c>
      <c r="AC194" s="268" t="str">
        <f>IF(AC193="","",VLOOKUP(AC193,'参考様式１ シフト記号表（勤務時間帯）'!$C$6:$K$35,9,FALSE))</f>
        <v/>
      </c>
      <c r="AD194" s="268" t="str">
        <f>IF(AD193="","",VLOOKUP(AD193,'参考様式１ シフト記号表（勤務時間帯）'!$C$6:$K$35,9,FALSE))</f>
        <v/>
      </c>
      <c r="AE194" s="268" t="str">
        <f>IF(AE193="","",VLOOKUP(AE193,'参考様式１ シフト記号表（勤務時間帯）'!$C$6:$K$35,9,FALSE))</f>
        <v/>
      </c>
      <c r="AF194" s="280" t="str">
        <f>IF(AF193="","",VLOOKUP(AF193,'参考様式１ シフト記号表（勤務時間帯）'!$C$6:$K$35,9,FALSE))</f>
        <v/>
      </c>
      <c r="AG194" s="256" t="str">
        <f>IF(AG193="","",VLOOKUP(AG193,'参考様式１ シフト記号表（勤務時間帯）'!$C$6:$K$35,9,FALSE))</f>
        <v/>
      </c>
      <c r="AH194" s="268" t="str">
        <f>IF(AH193="","",VLOOKUP(AH193,'参考様式１ シフト記号表（勤務時間帯）'!$C$6:$K$35,9,FALSE))</f>
        <v/>
      </c>
      <c r="AI194" s="268" t="str">
        <f>IF(AI193="","",VLOOKUP(AI193,'参考様式１ シフト記号表（勤務時間帯）'!$C$6:$K$35,9,FALSE))</f>
        <v/>
      </c>
      <c r="AJ194" s="268" t="str">
        <f>IF(AJ193="","",VLOOKUP(AJ193,'参考様式１ シフト記号表（勤務時間帯）'!$C$6:$K$35,9,FALSE))</f>
        <v/>
      </c>
      <c r="AK194" s="268" t="str">
        <f>IF(AK193="","",VLOOKUP(AK193,'参考様式１ シフト記号表（勤務時間帯）'!$C$6:$K$35,9,FALSE))</f>
        <v/>
      </c>
      <c r="AL194" s="268" t="str">
        <f>IF(AL193="","",VLOOKUP(AL193,'参考様式１ シフト記号表（勤務時間帯）'!$C$6:$K$35,9,FALSE))</f>
        <v/>
      </c>
      <c r="AM194" s="280" t="str">
        <f>IF(AM193="","",VLOOKUP(AM193,'参考様式１ シフト記号表（勤務時間帯）'!$C$6:$K$35,9,FALSE))</f>
        <v/>
      </c>
      <c r="AN194" s="256" t="str">
        <f>IF(AN193="","",VLOOKUP(AN193,'参考様式１ シフト記号表（勤務時間帯）'!$C$6:$K$35,9,FALSE))</f>
        <v/>
      </c>
      <c r="AO194" s="268" t="str">
        <f>IF(AO193="","",VLOOKUP(AO193,'参考様式１ シフト記号表（勤務時間帯）'!$C$6:$K$35,9,FALSE))</f>
        <v/>
      </c>
      <c r="AP194" s="268" t="str">
        <f>IF(AP193="","",VLOOKUP(AP193,'参考様式１ シフト記号表（勤務時間帯）'!$C$6:$K$35,9,FALSE))</f>
        <v/>
      </c>
      <c r="AQ194" s="268" t="str">
        <f>IF(AQ193="","",VLOOKUP(AQ193,'参考様式１ シフト記号表（勤務時間帯）'!$C$6:$K$35,9,FALSE))</f>
        <v/>
      </c>
      <c r="AR194" s="268" t="str">
        <f>IF(AR193="","",VLOOKUP(AR193,'参考様式１ シフト記号表（勤務時間帯）'!$C$6:$K$35,9,FALSE))</f>
        <v/>
      </c>
      <c r="AS194" s="268" t="str">
        <f>IF(AS193="","",VLOOKUP(AS193,'参考様式１ シフト記号表（勤務時間帯）'!$C$6:$K$35,9,FALSE))</f>
        <v/>
      </c>
      <c r="AT194" s="280" t="str">
        <f>IF(AT193="","",VLOOKUP(AT193,'参考様式１ シフト記号表（勤務時間帯）'!$C$6:$K$35,9,FALSE))</f>
        <v/>
      </c>
      <c r="AU194" s="256" t="str">
        <f>IF(AU193="","",VLOOKUP(AU193,'参考様式１ シフト記号表（勤務時間帯）'!$C$6:$K$35,9,FALSE))</f>
        <v/>
      </c>
      <c r="AV194" s="268" t="str">
        <f>IF(AV193="","",VLOOKUP(AV193,'参考様式１ シフト記号表（勤務時間帯）'!$C$6:$K$35,9,FALSE))</f>
        <v/>
      </c>
      <c r="AW194" s="268" t="str">
        <f>IF(AW193="","",VLOOKUP(AW193,'参考様式１ シフト記号表（勤務時間帯）'!$C$6:$K$35,9,FALSE))</f>
        <v/>
      </c>
      <c r="AX194" s="327">
        <f>IF($BB$3="４週",SUM(S194:AT194),IF($BB$3="暦月",SUM(S194:AW194),""))</f>
        <v>0</v>
      </c>
      <c r="AY194" s="340"/>
      <c r="AZ194" s="352">
        <f>IF($BB$3="４週",AX194/4,IF($BB$3="暦月",'参考様式１（100名）'!AX194/('参考様式１（100名）'!$BB$8/7),""))</f>
        <v>0</v>
      </c>
      <c r="BA194" s="362"/>
      <c r="BB194" s="381"/>
      <c r="BC194" s="205"/>
      <c r="BD194" s="205"/>
      <c r="BE194" s="205"/>
      <c r="BF194" s="217"/>
    </row>
    <row r="195" spans="2:58" ht="20.25" customHeight="1">
      <c r="B195" s="101"/>
      <c r="C195" s="121"/>
      <c r="D195" s="139"/>
      <c r="E195" s="150"/>
      <c r="F195" s="423">
        <f>C193</f>
        <v>0</v>
      </c>
      <c r="G195" s="168"/>
      <c r="H195" s="179"/>
      <c r="I195" s="187"/>
      <c r="J195" s="187"/>
      <c r="K195" s="192"/>
      <c r="L195" s="200"/>
      <c r="M195" s="207"/>
      <c r="N195" s="207"/>
      <c r="O195" s="219"/>
      <c r="P195" s="226" t="s">
        <v>107</v>
      </c>
      <c r="Q195" s="235"/>
      <c r="R195" s="243"/>
      <c r="S195" s="257" t="str">
        <f>IF(S193="","",VLOOKUP(S193,'参考様式１ シフト記号表（勤務時間帯）'!$C$6:$S$35,17,FALSE))</f>
        <v/>
      </c>
      <c r="T195" s="269" t="str">
        <f>IF(T193="","",VLOOKUP(T193,'参考様式１ シフト記号表（勤務時間帯）'!$C$6:$S$35,17,FALSE))</f>
        <v/>
      </c>
      <c r="U195" s="269" t="str">
        <f>IF(U193="","",VLOOKUP(U193,'参考様式１ シフト記号表（勤務時間帯）'!$C$6:$S$35,17,FALSE))</f>
        <v/>
      </c>
      <c r="V195" s="269" t="str">
        <f>IF(V193="","",VLOOKUP(V193,'参考様式１ シフト記号表（勤務時間帯）'!$C$6:$S$35,17,FALSE))</f>
        <v/>
      </c>
      <c r="W195" s="269" t="str">
        <f>IF(W193="","",VLOOKUP(W193,'参考様式１ シフト記号表（勤務時間帯）'!$C$6:$S$35,17,FALSE))</f>
        <v/>
      </c>
      <c r="X195" s="269" t="str">
        <f>IF(X193="","",VLOOKUP(X193,'参考様式１ シフト記号表（勤務時間帯）'!$C$6:$S$35,17,FALSE))</f>
        <v/>
      </c>
      <c r="Y195" s="281" t="str">
        <f>IF(Y193="","",VLOOKUP(Y193,'参考様式１ シフト記号表（勤務時間帯）'!$C$6:$S$35,17,FALSE))</f>
        <v/>
      </c>
      <c r="Z195" s="257" t="str">
        <f>IF(Z193="","",VLOOKUP(Z193,'参考様式１ シフト記号表（勤務時間帯）'!$C$6:$S$35,17,FALSE))</f>
        <v/>
      </c>
      <c r="AA195" s="269" t="str">
        <f>IF(AA193="","",VLOOKUP(AA193,'参考様式１ シフト記号表（勤務時間帯）'!$C$6:$S$35,17,FALSE))</f>
        <v/>
      </c>
      <c r="AB195" s="269" t="str">
        <f>IF(AB193="","",VLOOKUP(AB193,'参考様式１ シフト記号表（勤務時間帯）'!$C$6:$S$35,17,FALSE))</f>
        <v/>
      </c>
      <c r="AC195" s="269" t="str">
        <f>IF(AC193="","",VLOOKUP(AC193,'参考様式１ シフト記号表（勤務時間帯）'!$C$6:$S$35,17,FALSE))</f>
        <v/>
      </c>
      <c r="AD195" s="269" t="str">
        <f>IF(AD193="","",VLOOKUP(AD193,'参考様式１ シフト記号表（勤務時間帯）'!$C$6:$S$35,17,FALSE))</f>
        <v/>
      </c>
      <c r="AE195" s="269" t="str">
        <f>IF(AE193="","",VLOOKUP(AE193,'参考様式１ シフト記号表（勤務時間帯）'!$C$6:$S$35,17,FALSE))</f>
        <v/>
      </c>
      <c r="AF195" s="281" t="str">
        <f>IF(AF193="","",VLOOKUP(AF193,'参考様式１ シフト記号表（勤務時間帯）'!$C$6:$S$35,17,FALSE))</f>
        <v/>
      </c>
      <c r="AG195" s="257" t="str">
        <f>IF(AG193="","",VLOOKUP(AG193,'参考様式１ シフト記号表（勤務時間帯）'!$C$6:$S$35,17,FALSE))</f>
        <v/>
      </c>
      <c r="AH195" s="269" t="str">
        <f>IF(AH193="","",VLOOKUP(AH193,'参考様式１ シフト記号表（勤務時間帯）'!$C$6:$S$35,17,FALSE))</f>
        <v/>
      </c>
      <c r="AI195" s="269" t="str">
        <f>IF(AI193="","",VLOOKUP(AI193,'参考様式１ シフト記号表（勤務時間帯）'!$C$6:$S$35,17,FALSE))</f>
        <v/>
      </c>
      <c r="AJ195" s="269" t="str">
        <f>IF(AJ193="","",VLOOKUP(AJ193,'参考様式１ シフト記号表（勤務時間帯）'!$C$6:$S$35,17,FALSE))</f>
        <v/>
      </c>
      <c r="AK195" s="269" t="str">
        <f>IF(AK193="","",VLOOKUP(AK193,'参考様式１ シフト記号表（勤務時間帯）'!$C$6:$S$35,17,FALSE))</f>
        <v/>
      </c>
      <c r="AL195" s="269" t="str">
        <f>IF(AL193="","",VLOOKUP(AL193,'参考様式１ シフト記号表（勤務時間帯）'!$C$6:$S$35,17,FALSE))</f>
        <v/>
      </c>
      <c r="AM195" s="281" t="str">
        <f>IF(AM193="","",VLOOKUP(AM193,'参考様式１ シフト記号表（勤務時間帯）'!$C$6:$S$35,17,FALSE))</f>
        <v/>
      </c>
      <c r="AN195" s="257" t="str">
        <f>IF(AN193="","",VLOOKUP(AN193,'参考様式１ シフト記号表（勤務時間帯）'!$C$6:$S$35,17,FALSE))</f>
        <v/>
      </c>
      <c r="AO195" s="269" t="str">
        <f>IF(AO193="","",VLOOKUP(AO193,'参考様式１ シフト記号表（勤務時間帯）'!$C$6:$S$35,17,FALSE))</f>
        <v/>
      </c>
      <c r="AP195" s="269" t="str">
        <f>IF(AP193="","",VLOOKUP(AP193,'参考様式１ シフト記号表（勤務時間帯）'!$C$6:$S$35,17,FALSE))</f>
        <v/>
      </c>
      <c r="AQ195" s="269" t="str">
        <f>IF(AQ193="","",VLOOKUP(AQ193,'参考様式１ シフト記号表（勤務時間帯）'!$C$6:$S$35,17,FALSE))</f>
        <v/>
      </c>
      <c r="AR195" s="269" t="str">
        <f>IF(AR193="","",VLOOKUP(AR193,'参考様式１ シフト記号表（勤務時間帯）'!$C$6:$S$35,17,FALSE))</f>
        <v/>
      </c>
      <c r="AS195" s="269" t="str">
        <f>IF(AS193="","",VLOOKUP(AS193,'参考様式１ シフト記号表（勤務時間帯）'!$C$6:$S$35,17,FALSE))</f>
        <v/>
      </c>
      <c r="AT195" s="281" t="str">
        <f>IF(AT193="","",VLOOKUP(AT193,'参考様式１ シフト記号表（勤務時間帯）'!$C$6:$S$35,17,FALSE))</f>
        <v/>
      </c>
      <c r="AU195" s="257" t="str">
        <f>IF(AU193="","",VLOOKUP(AU193,'参考様式１ シフト記号表（勤務時間帯）'!$C$6:$S$35,17,FALSE))</f>
        <v/>
      </c>
      <c r="AV195" s="269" t="str">
        <f>IF(AV193="","",VLOOKUP(AV193,'参考様式１ シフト記号表（勤務時間帯）'!$C$6:$S$35,17,FALSE))</f>
        <v/>
      </c>
      <c r="AW195" s="269" t="str">
        <f>IF(AW193="","",VLOOKUP(AW193,'参考様式１ シフト記号表（勤務時間帯）'!$C$6:$S$35,17,FALSE))</f>
        <v/>
      </c>
      <c r="AX195" s="328">
        <f>IF($BB$3="４週",SUM(S195:AT195),IF($BB$3="暦月",SUM(S195:AW195),""))</f>
        <v>0</v>
      </c>
      <c r="AY195" s="341"/>
      <c r="AZ195" s="353">
        <f>IF($BB$3="４週",AX195/4,IF($BB$3="暦月",'参考様式１（100名）'!AX195/('参考様式１（100名）'!$BB$8/7),""))</f>
        <v>0</v>
      </c>
      <c r="BA195" s="363"/>
      <c r="BB195" s="382"/>
      <c r="BC195" s="207"/>
      <c r="BD195" s="207"/>
      <c r="BE195" s="207"/>
      <c r="BF195" s="219"/>
    </row>
    <row r="196" spans="2:58" ht="20.25" customHeight="1">
      <c r="B196" s="101">
        <f>B193+1</f>
        <v>59</v>
      </c>
      <c r="C196" s="119"/>
      <c r="D196" s="137"/>
      <c r="E196" s="148"/>
      <c r="F196" s="156"/>
      <c r="G196" s="156"/>
      <c r="H196" s="180"/>
      <c r="I196" s="187"/>
      <c r="J196" s="187"/>
      <c r="K196" s="192"/>
      <c r="L196" s="199"/>
      <c r="M196" s="206"/>
      <c r="N196" s="206"/>
      <c r="O196" s="218"/>
      <c r="P196" s="227" t="s">
        <v>105</v>
      </c>
      <c r="Q196" s="236"/>
      <c r="R196" s="244"/>
      <c r="S196" s="431"/>
      <c r="T196" s="434"/>
      <c r="U196" s="434"/>
      <c r="V196" s="434"/>
      <c r="W196" s="434"/>
      <c r="X196" s="434"/>
      <c r="Y196" s="436"/>
      <c r="Z196" s="431"/>
      <c r="AA196" s="434"/>
      <c r="AB196" s="434"/>
      <c r="AC196" s="434"/>
      <c r="AD196" s="434"/>
      <c r="AE196" s="434"/>
      <c r="AF196" s="436"/>
      <c r="AG196" s="431"/>
      <c r="AH196" s="434"/>
      <c r="AI196" s="434"/>
      <c r="AJ196" s="434"/>
      <c r="AK196" s="434"/>
      <c r="AL196" s="434"/>
      <c r="AM196" s="436"/>
      <c r="AN196" s="431"/>
      <c r="AO196" s="434"/>
      <c r="AP196" s="434"/>
      <c r="AQ196" s="434"/>
      <c r="AR196" s="434"/>
      <c r="AS196" s="434"/>
      <c r="AT196" s="436"/>
      <c r="AU196" s="431"/>
      <c r="AV196" s="434"/>
      <c r="AW196" s="434"/>
      <c r="AX196" s="439"/>
      <c r="AY196" s="443"/>
      <c r="AZ196" s="446"/>
      <c r="BA196" s="449"/>
      <c r="BB196" s="380"/>
      <c r="BC196" s="206"/>
      <c r="BD196" s="206"/>
      <c r="BE196" s="206"/>
      <c r="BF196" s="218"/>
    </row>
    <row r="197" spans="2:58" ht="20.25" customHeight="1">
      <c r="B197" s="101"/>
      <c r="C197" s="120"/>
      <c r="D197" s="138"/>
      <c r="E197" s="149"/>
      <c r="F197" s="154"/>
      <c r="G197" s="167"/>
      <c r="H197" s="179"/>
      <c r="I197" s="187"/>
      <c r="J197" s="187"/>
      <c r="K197" s="192"/>
      <c r="L197" s="198"/>
      <c r="M197" s="205"/>
      <c r="N197" s="205"/>
      <c r="O197" s="217"/>
      <c r="P197" s="225" t="s">
        <v>40</v>
      </c>
      <c r="Q197" s="234"/>
      <c r="R197" s="242"/>
      <c r="S197" s="256" t="str">
        <f>IF(S196="","",VLOOKUP(S196,'参考様式１ シフト記号表（勤務時間帯）'!$C$6:$K$35,9,FALSE))</f>
        <v/>
      </c>
      <c r="T197" s="268" t="str">
        <f>IF(T196="","",VLOOKUP(T196,'参考様式１ シフト記号表（勤務時間帯）'!$C$6:$K$35,9,FALSE))</f>
        <v/>
      </c>
      <c r="U197" s="268" t="str">
        <f>IF(U196="","",VLOOKUP(U196,'参考様式１ シフト記号表（勤務時間帯）'!$C$6:$K$35,9,FALSE))</f>
        <v/>
      </c>
      <c r="V197" s="268" t="str">
        <f>IF(V196="","",VLOOKUP(V196,'参考様式１ シフト記号表（勤務時間帯）'!$C$6:$K$35,9,FALSE))</f>
        <v/>
      </c>
      <c r="W197" s="268" t="str">
        <f>IF(W196="","",VLOOKUP(W196,'参考様式１ シフト記号表（勤務時間帯）'!$C$6:$K$35,9,FALSE))</f>
        <v/>
      </c>
      <c r="X197" s="268" t="str">
        <f>IF(X196="","",VLOOKUP(X196,'参考様式１ シフト記号表（勤務時間帯）'!$C$6:$K$35,9,FALSE))</f>
        <v/>
      </c>
      <c r="Y197" s="280" t="str">
        <f>IF(Y196="","",VLOOKUP(Y196,'参考様式１ シフト記号表（勤務時間帯）'!$C$6:$K$35,9,FALSE))</f>
        <v/>
      </c>
      <c r="Z197" s="256" t="str">
        <f>IF(Z196="","",VLOOKUP(Z196,'参考様式１ シフト記号表（勤務時間帯）'!$C$6:$K$35,9,FALSE))</f>
        <v/>
      </c>
      <c r="AA197" s="268" t="str">
        <f>IF(AA196="","",VLOOKUP(AA196,'参考様式１ シフト記号表（勤務時間帯）'!$C$6:$K$35,9,FALSE))</f>
        <v/>
      </c>
      <c r="AB197" s="268" t="str">
        <f>IF(AB196="","",VLOOKUP(AB196,'参考様式１ シフト記号表（勤務時間帯）'!$C$6:$K$35,9,FALSE))</f>
        <v/>
      </c>
      <c r="AC197" s="268" t="str">
        <f>IF(AC196="","",VLOOKUP(AC196,'参考様式１ シフト記号表（勤務時間帯）'!$C$6:$K$35,9,FALSE))</f>
        <v/>
      </c>
      <c r="AD197" s="268" t="str">
        <f>IF(AD196="","",VLOOKUP(AD196,'参考様式１ シフト記号表（勤務時間帯）'!$C$6:$K$35,9,FALSE))</f>
        <v/>
      </c>
      <c r="AE197" s="268" t="str">
        <f>IF(AE196="","",VLOOKUP(AE196,'参考様式１ シフト記号表（勤務時間帯）'!$C$6:$K$35,9,FALSE))</f>
        <v/>
      </c>
      <c r="AF197" s="280" t="str">
        <f>IF(AF196="","",VLOOKUP(AF196,'参考様式１ シフト記号表（勤務時間帯）'!$C$6:$K$35,9,FALSE))</f>
        <v/>
      </c>
      <c r="AG197" s="256" t="str">
        <f>IF(AG196="","",VLOOKUP(AG196,'参考様式１ シフト記号表（勤務時間帯）'!$C$6:$K$35,9,FALSE))</f>
        <v/>
      </c>
      <c r="AH197" s="268" t="str">
        <f>IF(AH196="","",VLOOKUP(AH196,'参考様式１ シフト記号表（勤務時間帯）'!$C$6:$K$35,9,FALSE))</f>
        <v/>
      </c>
      <c r="AI197" s="268" t="str">
        <f>IF(AI196="","",VLOOKUP(AI196,'参考様式１ シフト記号表（勤務時間帯）'!$C$6:$K$35,9,FALSE))</f>
        <v/>
      </c>
      <c r="AJ197" s="268" t="str">
        <f>IF(AJ196="","",VLOOKUP(AJ196,'参考様式１ シフト記号表（勤務時間帯）'!$C$6:$K$35,9,FALSE))</f>
        <v/>
      </c>
      <c r="AK197" s="268" t="str">
        <f>IF(AK196="","",VLOOKUP(AK196,'参考様式１ シフト記号表（勤務時間帯）'!$C$6:$K$35,9,FALSE))</f>
        <v/>
      </c>
      <c r="AL197" s="268" t="str">
        <f>IF(AL196="","",VLOOKUP(AL196,'参考様式１ シフト記号表（勤務時間帯）'!$C$6:$K$35,9,FALSE))</f>
        <v/>
      </c>
      <c r="AM197" s="280" t="str">
        <f>IF(AM196="","",VLOOKUP(AM196,'参考様式１ シフト記号表（勤務時間帯）'!$C$6:$K$35,9,FALSE))</f>
        <v/>
      </c>
      <c r="AN197" s="256" t="str">
        <f>IF(AN196="","",VLOOKUP(AN196,'参考様式１ シフト記号表（勤務時間帯）'!$C$6:$K$35,9,FALSE))</f>
        <v/>
      </c>
      <c r="AO197" s="268" t="str">
        <f>IF(AO196="","",VLOOKUP(AO196,'参考様式１ シフト記号表（勤務時間帯）'!$C$6:$K$35,9,FALSE))</f>
        <v/>
      </c>
      <c r="AP197" s="268" t="str">
        <f>IF(AP196="","",VLOOKUP(AP196,'参考様式１ シフト記号表（勤務時間帯）'!$C$6:$K$35,9,FALSE))</f>
        <v/>
      </c>
      <c r="AQ197" s="268" t="str">
        <f>IF(AQ196="","",VLOOKUP(AQ196,'参考様式１ シフト記号表（勤務時間帯）'!$C$6:$K$35,9,FALSE))</f>
        <v/>
      </c>
      <c r="AR197" s="268" t="str">
        <f>IF(AR196="","",VLOOKUP(AR196,'参考様式１ シフト記号表（勤務時間帯）'!$C$6:$K$35,9,FALSE))</f>
        <v/>
      </c>
      <c r="AS197" s="268" t="str">
        <f>IF(AS196="","",VLOOKUP(AS196,'参考様式１ シフト記号表（勤務時間帯）'!$C$6:$K$35,9,FALSE))</f>
        <v/>
      </c>
      <c r="AT197" s="280" t="str">
        <f>IF(AT196="","",VLOOKUP(AT196,'参考様式１ シフト記号表（勤務時間帯）'!$C$6:$K$35,9,FALSE))</f>
        <v/>
      </c>
      <c r="AU197" s="256" t="str">
        <f>IF(AU196="","",VLOOKUP(AU196,'参考様式１ シフト記号表（勤務時間帯）'!$C$6:$K$35,9,FALSE))</f>
        <v/>
      </c>
      <c r="AV197" s="268" t="str">
        <f>IF(AV196="","",VLOOKUP(AV196,'参考様式１ シフト記号表（勤務時間帯）'!$C$6:$K$35,9,FALSE))</f>
        <v/>
      </c>
      <c r="AW197" s="268" t="str">
        <f>IF(AW196="","",VLOOKUP(AW196,'参考様式１ シフト記号表（勤務時間帯）'!$C$6:$K$35,9,FALSE))</f>
        <v/>
      </c>
      <c r="AX197" s="327">
        <f>IF($BB$3="４週",SUM(S197:AT197),IF($BB$3="暦月",SUM(S197:AW197),""))</f>
        <v>0</v>
      </c>
      <c r="AY197" s="340"/>
      <c r="AZ197" s="352">
        <f>IF($BB$3="４週",AX197/4,IF($BB$3="暦月",'参考様式１（100名）'!AX197/('参考様式１（100名）'!$BB$8/7),""))</f>
        <v>0</v>
      </c>
      <c r="BA197" s="362"/>
      <c r="BB197" s="381"/>
      <c r="BC197" s="205"/>
      <c r="BD197" s="205"/>
      <c r="BE197" s="205"/>
      <c r="BF197" s="217"/>
    </row>
    <row r="198" spans="2:58" ht="20.25" customHeight="1">
      <c r="B198" s="101"/>
      <c r="C198" s="121"/>
      <c r="D198" s="139"/>
      <c r="E198" s="150"/>
      <c r="F198" s="423">
        <f>C196</f>
        <v>0</v>
      </c>
      <c r="G198" s="168"/>
      <c r="H198" s="179"/>
      <c r="I198" s="187"/>
      <c r="J198" s="187"/>
      <c r="K198" s="192"/>
      <c r="L198" s="200"/>
      <c r="M198" s="207"/>
      <c r="N198" s="207"/>
      <c r="O198" s="219"/>
      <c r="P198" s="226" t="s">
        <v>107</v>
      </c>
      <c r="Q198" s="235"/>
      <c r="R198" s="243"/>
      <c r="S198" s="257" t="str">
        <f>IF(S196="","",VLOOKUP(S196,'参考様式１ シフト記号表（勤務時間帯）'!$C$6:$S$35,17,FALSE))</f>
        <v/>
      </c>
      <c r="T198" s="269" t="str">
        <f>IF(T196="","",VLOOKUP(T196,'参考様式１ シフト記号表（勤務時間帯）'!$C$6:$S$35,17,FALSE))</f>
        <v/>
      </c>
      <c r="U198" s="269" t="str">
        <f>IF(U196="","",VLOOKUP(U196,'参考様式１ シフト記号表（勤務時間帯）'!$C$6:$S$35,17,FALSE))</f>
        <v/>
      </c>
      <c r="V198" s="269" t="str">
        <f>IF(V196="","",VLOOKUP(V196,'参考様式１ シフト記号表（勤務時間帯）'!$C$6:$S$35,17,FALSE))</f>
        <v/>
      </c>
      <c r="W198" s="269" t="str">
        <f>IF(W196="","",VLOOKUP(W196,'参考様式１ シフト記号表（勤務時間帯）'!$C$6:$S$35,17,FALSE))</f>
        <v/>
      </c>
      <c r="X198" s="269" t="str">
        <f>IF(X196="","",VLOOKUP(X196,'参考様式１ シフト記号表（勤務時間帯）'!$C$6:$S$35,17,FALSE))</f>
        <v/>
      </c>
      <c r="Y198" s="281" t="str">
        <f>IF(Y196="","",VLOOKUP(Y196,'参考様式１ シフト記号表（勤務時間帯）'!$C$6:$S$35,17,FALSE))</f>
        <v/>
      </c>
      <c r="Z198" s="257" t="str">
        <f>IF(Z196="","",VLOOKUP(Z196,'参考様式１ シフト記号表（勤務時間帯）'!$C$6:$S$35,17,FALSE))</f>
        <v/>
      </c>
      <c r="AA198" s="269" t="str">
        <f>IF(AA196="","",VLOOKUP(AA196,'参考様式１ シフト記号表（勤務時間帯）'!$C$6:$S$35,17,FALSE))</f>
        <v/>
      </c>
      <c r="AB198" s="269" t="str">
        <f>IF(AB196="","",VLOOKUP(AB196,'参考様式１ シフト記号表（勤務時間帯）'!$C$6:$S$35,17,FALSE))</f>
        <v/>
      </c>
      <c r="AC198" s="269" t="str">
        <f>IF(AC196="","",VLOOKUP(AC196,'参考様式１ シフト記号表（勤務時間帯）'!$C$6:$S$35,17,FALSE))</f>
        <v/>
      </c>
      <c r="AD198" s="269" t="str">
        <f>IF(AD196="","",VLOOKUP(AD196,'参考様式１ シフト記号表（勤務時間帯）'!$C$6:$S$35,17,FALSE))</f>
        <v/>
      </c>
      <c r="AE198" s="269" t="str">
        <f>IF(AE196="","",VLOOKUP(AE196,'参考様式１ シフト記号表（勤務時間帯）'!$C$6:$S$35,17,FALSE))</f>
        <v/>
      </c>
      <c r="AF198" s="281" t="str">
        <f>IF(AF196="","",VLOOKUP(AF196,'参考様式１ シフト記号表（勤務時間帯）'!$C$6:$S$35,17,FALSE))</f>
        <v/>
      </c>
      <c r="AG198" s="257" t="str">
        <f>IF(AG196="","",VLOOKUP(AG196,'参考様式１ シフト記号表（勤務時間帯）'!$C$6:$S$35,17,FALSE))</f>
        <v/>
      </c>
      <c r="AH198" s="269" t="str">
        <f>IF(AH196="","",VLOOKUP(AH196,'参考様式１ シフト記号表（勤務時間帯）'!$C$6:$S$35,17,FALSE))</f>
        <v/>
      </c>
      <c r="AI198" s="269" t="str">
        <f>IF(AI196="","",VLOOKUP(AI196,'参考様式１ シフト記号表（勤務時間帯）'!$C$6:$S$35,17,FALSE))</f>
        <v/>
      </c>
      <c r="AJ198" s="269" t="str">
        <f>IF(AJ196="","",VLOOKUP(AJ196,'参考様式１ シフト記号表（勤務時間帯）'!$C$6:$S$35,17,FALSE))</f>
        <v/>
      </c>
      <c r="AK198" s="269" t="str">
        <f>IF(AK196="","",VLOOKUP(AK196,'参考様式１ シフト記号表（勤務時間帯）'!$C$6:$S$35,17,FALSE))</f>
        <v/>
      </c>
      <c r="AL198" s="269" t="str">
        <f>IF(AL196="","",VLOOKUP(AL196,'参考様式１ シフト記号表（勤務時間帯）'!$C$6:$S$35,17,FALSE))</f>
        <v/>
      </c>
      <c r="AM198" s="281" t="str">
        <f>IF(AM196="","",VLOOKUP(AM196,'参考様式１ シフト記号表（勤務時間帯）'!$C$6:$S$35,17,FALSE))</f>
        <v/>
      </c>
      <c r="AN198" s="257" t="str">
        <f>IF(AN196="","",VLOOKUP(AN196,'参考様式１ シフト記号表（勤務時間帯）'!$C$6:$S$35,17,FALSE))</f>
        <v/>
      </c>
      <c r="AO198" s="269" t="str">
        <f>IF(AO196="","",VLOOKUP(AO196,'参考様式１ シフト記号表（勤務時間帯）'!$C$6:$S$35,17,FALSE))</f>
        <v/>
      </c>
      <c r="AP198" s="269" t="str">
        <f>IF(AP196="","",VLOOKUP(AP196,'参考様式１ シフト記号表（勤務時間帯）'!$C$6:$S$35,17,FALSE))</f>
        <v/>
      </c>
      <c r="AQ198" s="269" t="str">
        <f>IF(AQ196="","",VLOOKUP(AQ196,'参考様式１ シフト記号表（勤務時間帯）'!$C$6:$S$35,17,FALSE))</f>
        <v/>
      </c>
      <c r="AR198" s="269" t="str">
        <f>IF(AR196="","",VLOOKUP(AR196,'参考様式１ シフト記号表（勤務時間帯）'!$C$6:$S$35,17,FALSE))</f>
        <v/>
      </c>
      <c r="AS198" s="269" t="str">
        <f>IF(AS196="","",VLOOKUP(AS196,'参考様式１ シフト記号表（勤務時間帯）'!$C$6:$S$35,17,FALSE))</f>
        <v/>
      </c>
      <c r="AT198" s="281" t="str">
        <f>IF(AT196="","",VLOOKUP(AT196,'参考様式１ シフト記号表（勤務時間帯）'!$C$6:$S$35,17,FALSE))</f>
        <v/>
      </c>
      <c r="AU198" s="257" t="str">
        <f>IF(AU196="","",VLOOKUP(AU196,'参考様式１ シフト記号表（勤務時間帯）'!$C$6:$S$35,17,FALSE))</f>
        <v/>
      </c>
      <c r="AV198" s="269" t="str">
        <f>IF(AV196="","",VLOOKUP(AV196,'参考様式１ シフト記号表（勤務時間帯）'!$C$6:$S$35,17,FALSE))</f>
        <v/>
      </c>
      <c r="AW198" s="269" t="str">
        <f>IF(AW196="","",VLOOKUP(AW196,'参考様式１ シフト記号表（勤務時間帯）'!$C$6:$S$35,17,FALSE))</f>
        <v/>
      </c>
      <c r="AX198" s="328">
        <f>IF($BB$3="４週",SUM(S198:AT198),IF($BB$3="暦月",SUM(S198:AW198),""))</f>
        <v>0</v>
      </c>
      <c r="AY198" s="341"/>
      <c r="AZ198" s="353">
        <f>IF($BB$3="４週",AX198/4,IF($BB$3="暦月",'参考様式１（100名）'!AX198/('参考様式１（100名）'!$BB$8/7),""))</f>
        <v>0</v>
      </c>
      <c r="BA198" s="363"/>
      <c r="BB198" s="382"/>
      <c r="BC198" s="207"/>
      <c r="BD198" s="207"/>
      <c r="BE198" s="207"/>
      <c r="BF198" s="219"/>
    </row>
    <row r="199" spans="2:58" ht="20.25" customHeight="1">
      <c r="B199" s="101">
        <f>B196+1</f>
        <v>60</v>
      </c>
      <c r="C199" s="119"/>
      <c r="D199" s="137"/>
      <c r="E199" s="148"/>
      <c r="F199" s="156"/>
      <c r="G199" s="156"/>
      <c r="H199" s="180"/>
      <c r="I199" s="187"/>
      <c r="J199" s="187"/>
      <c r="K199" s="192"/>
      <c r="L199" s="199"/>
      <c r="M199" s="206"/>
      <c r="N199" s="206"/>
      <c r="O199" s="218"/>
      <c r="P199" s="227" t="s">
        <v>105</v>
      </c>
      <c r="Q199" s="236"/>
      <c r="R199" s="244"/>
      <c r="S199" s="431"/>
      <c r="T199" s="434"/>
      <c r="U199" s="434"/>
      <c r="V199" s="434"/>
      <c r="W199" s="434"/>
      <c r="X199" s="434"/>
      <c r="Y199" s="436"/>
      <c r="Z199" s="431"/>
      <c r="AA199" s="434"/>
      <c r="AB199" s="434"/>
      <c r="AC199" s="434"/>
      <c r="AD199" s="434"/>
      <c r="AE199" s="434"/>
      <c r="AF199" s="436"/>
      <c r="AG199" s="431"/>
      <c r="AH199" s="434"/>
      <c r="AI199" s="434"/>
      <c r="AJ199" s="434"/>
      <c r="AK199" s="434"/>
      <c r="AL199" s="434"/>
      <c r="AM199" s="436"/>
      <c r="AN199" s="431"/>
      <c r="AO199" s="434"/>
      <c r="AP199" s="434"/>
      <c r="AQ199" s="434"/>
      <c r="AR199" s="434"/>
      <c r="AS199" s="434"/>
      <c r="AT199" s="436"/>
      <c r="AU199" s="431"/>
      <c r="AV199" s="434"/>
      <c r="AW199" s="434"/>
      <c r="AX199" s="439"/>
      <c r="AY199" s="443"/>
      <c r="AZ199" s="446"/>
      <c r="BA199" s="449"/>
      <c r="BB199" s="380"/>
      <c r="BC199" s="206"/>
      <c r="BD199" s="206"/>
      <c r="BE199" s="206"/>
      <c r="BF199" s="218"/>
    </row>
    <row r="200" spans="2:58" ht="20.25" customHeight="1">
      <c r="B200" s="101"/>
      <c r="C200" s="120"/>
      <c r="D200" s="138"/>
      <c r="E200" s="149"/>
      <c r="F200" s="154"/>
      <c r="G200" s="167"/>
      <c r="H200" s="179"/>
      <c r="I200" s="187"/>
      <c r="J200" s="187"/>
      <c r="K200" s="192"/>
      <c r="L200" s="198"/>
      <c r="M200" s="205"/>
      <c r="N200" s="205"/>
      <c r="O200" s="217"/>
      <c r="P200" s="225" t="s">
        <v>40</v>
      </c>
      <c r="Q200" s="234"/>
      <c r="R200" s="242"/>
      <c r="S200" s="256" t="str">
        <f>IF(S199="","",VLOOKUP(S199,'参考様式１ シフト記号表（勤務時間帯）'!$C$6:$K$35,9,FALSE))</f>
        <v/>
      </c>
      <c r="T200" s="268" t="str">
        <f>IF(T199="","",VLOOKUP(T199,'参考様式１ シフト記号表（勤務時間帯）'!$C$6:$K$35,9,FALSE))</f>
        <v/>
      </c>
      <c r="U200" s="268" t="str">
        <f>IF(U199="","",VLOOKUP(U199,'参考様式１ シフト記号表（勤務時間帯）'!$C$6:$K$35,9,FALSE))</f>
        <v/>
      </c>
      <c r="V200" s="268" t="str">
        <f>IF(V199="","",VLOOKUP(V199,'参考様式１ シフト記号表（勤務時間帯）'!$C$6:$K$35,9,FALSE))</f>
        <v/>
      </c>
      <c r="W200" s="268" t="str">
        <f>IF(W199="","",VLOOKUP(W199,'参考様式１ シフト記号表（勤務時間帯）'!$C$6:$K$35,9,FALSE))</f>
        <v/>
      </c>
      <c r="X200" s="268" t="str">
        <f>IF(X199="","",VLOOKUP(X199,'参考様式１ シフト記号表（勤務時間帯）'!$C$6:$K$35,9,FALSE))</f>
        <v/>
      </c>
      <c r="Y200" s="280" t="str">
        <f>IF(Y199="","",VLOOKUP(Y199,'参考様式１ シフト記号表（勤務時間帯）'!$C$6:$K$35,9,FALSE))</f>
        <v/>
      </c>
      <c r="Z200" s="256" t="str">
        <f>IF(Z199="","",VLOOKUP(Z199,'参考様式１ シフト記号表（勤務時間帯）'!$C$6:$K$35,9,FALSE))</f>
        <v/>
      </c>
      <c r="AA200" s="268" t="str">
        <f>IF(AA199="","",VLOOKUP(AA199,'参考様式１ シフト記号表（勤務時間帯）'!$C$6:$K$35,9,FALSE))</f>
        <v/>
      </c>
      <c r="AB200" s="268" t="str">
        <f>IF(AB199="","",VLOOKUP(AB199,'参考様式１ シフト記号表（勤務時間帯）'!$C$6:$K$35,9,FALSE))</f>
        <v/>
      </c>
      <c r="AC200" s="268" t="str">
        <f>IF(AC199="","",VLOOKUP(AC199,'参考様式１ シフト記号表（勤務時間帯）'!$C$6:$K$35,9,FALSE))</f>
        <v/>
      </c>
      <c r="AD200" s="268" t="str">
        <f>IF(AD199="","",VLOOKUP(AD199,'参考様式１ シフト記号表（勤務時間帯）'!$C$6:$K$35,9,FALSE))</f>
        <v/>
      </c>
      <c r="AE200" s="268" t="str">
        <f>IF(AE199="","",VLOOKUP(AE199,'参考様式１ シフト記号表（勤務時間帯）'!$C$6:$K$35,9,FALSE))</f>
        <v/>
      </c>
      <c r="AF200" s="280" t="str">
        <f>IF(AF199="","",VLOOKUP(AF199,'参考様式１ シフト記号表（勤務時間帯）'!$C$6:$K$35,9,FALSE))</f>
        <v/>
      </c>
      <c r="AG200" s="256" t="str">
        <f>IF(AG199="","",VLOOKUP(AG199,'参考様式１ シフト記号表（勤務時間帯）'!$C$6:$K$35,9,FALSE))</f>
        <v/>
      </c>
      <c r="AH200" s="268" t="str">
        <f>IF(AH199="","",VLOOKUP(AH199,'参考様式１ シフト記号表（勤務時間帯）'!$C$6:$K$35,9,FALSE))</f>
        <v/>
      </c>
      <c r="AI200" s="268" t="str">
        <f>IF(AI199="","",VLOOKUP(AI199,'参考様式１ シフト記号表（勤務時間帯）'!$C$6:$K$35,9,FALSE))</f>
        <v/>
      </c>
      <c r="AJ200" s="268" t="str">
        <f>IF(AJ199="","",VLOOKUP(AJ199,'参考様式１ シフト記号表（勤務時間帯）'!$C$6:$K$35,9,FALSE))</f>
        <v/>
      </c>
      <c r="AK200" s="268" t="str">
        <f>IF(AK199="","",VLOOKUP(AK199,'参考様式１ シフト記号表（勤務時間帯）'!$C$6:$K$35,9,FALSE))</f>
        <v/>
      </c>
      <c r="AL200" s="268" t="str">
        <f>IF(AL199="","",VLOOKUP(AL199,'参考様式１ シフト記号表（勤務時間帯）'!$C$6:$K$35,9,FALSE))</f>
        <v/>
      </c>
      <c r="AM200" s="280" t="str">
        <f>IF(AM199="","",VLOOKUP(AM199,'参考様式１ シフト記号表（勤務時間帯）'!$C$6:$K$35,9,FALSE))</f>
        <v/>
      </c>
      <c r="AN200" s="256" t="str">
        <f>IF(AN199="","",VLOOKUP(AN199,'参考様式１ シフト記号表（勤務時間帯）'!$C$6:$K$35,9,FALSE))</f>
        <v/>
      </c>
      <c r="AO200" s="268" t="str">
        <f>IF(AO199="","",VLOOKUP(AO199,'参考様式１ シフト記号表（勤務時間帯）'!$C$6:$K$35,9,FALSE))</f>
        <v/>
      </c>
      <c r="AP200" s="268" t="str">
        <f>IF(AP199="","",VLOOKUP(AP199,'参考様式１ シフト記号表（勤務時間帯）'!$C$6:$K$35,9,FALSE))</f>
        <v/>
      </c>
      <c r="AQ200" s="268" t="str">
        <f>IF(AQ199="","",VLOOKUP(AQ199,'参考様式１ シフト記号表（勤務時間帯）'!$C$6:$K$35,9,FALSE))</f>
        <v/>
      </c>
      <c r="AR200" s="268" t="str">
        <f>IF(AR199="","",VLOOKUP(AR199,'参考様式１ シフト記号表（勤務時間帯）'!$C$6:$K$35,9,FALSE))</f>
        <v/>
      </c>
      <c r="AS200" s="268" t="str">
        <f>IF(AS199="","",VLOOKUP(AS199,'参考様式１ シフト記号表（勤務時間帯）'!$C$6:$K$35,9,FALSE))</f>
        <v/>
      </c>
      <c r="AT200" s="280" t="str">
        <f>IF(AT199="","",VLOOKUP(AT199,'参考様式１ シフト記号表（勤務時間帯）'!$C$6:$K$35,9,FALSE))</f>
        <v/>
      </c>
      <c r="AU200" s="256" t="str">
        <f>IF(AU199="","",VLOOKUP(AU199,'参考様式１ シフト記号表（勤務時間帯）'!$C$6:$K$35,9,FALSE))</f>
        <v/>
      </c>
      <c r="AV200" s="268" t="str">
        <f>IF(AV199="","",VLOOKUP(AV199,'参考様式１ シフト記号表（勤務時間帯）'!$C$6:$K$35,9,FALSE))</f>
        <v/>
      </c>
      <c r="AW200" s="268" t="str">
        <f>IF(AW199="","",VLOOKUP(AW199,'参考様式１ シフト記号表（勤務時間帯）'!$C$6:$K$35,9,FALSE))</f>
        <v/>
      </c>
      <c r="AX200" s="327">
        <f>IF($BB$3="４週",SUM(S200:AT200),IF($BB$3="暦月",SUM(S200:AW200),""))</f>
        <v>0</v>
      </c>
      <c r="AY200" s="340"/>
      <c r="AZ200" s="352">
        <f>IF($BB$3="４週",AX200/4,IF($BB$3="暦月",'参考様式１（100名）'!AX200/('参考様式１（100名）'!$BB$8/7),""))</f>
        <v>0</v>
      </c>
      <c r="BA200" s="362"/>
      <c r="BB200" s="381"/>
      <c r="BC200" s="205"/>
      <c r="BD200" s="205"/>
      <c r="BE200" s="205"/>
      <c r="BF200" s="217"/>
    </row>
    <row r="201" spans="2:58" ht="20.25" customHeight="1">
      <c r="B201" s="101"/>
      <c r="C201" s="121"/>
      <c r="D201" s="139"/>
      <c r="E201" s="150"/>
      <c r="F201" s="423">
        <f>C199</f>
        <v>0</v>
      </c>
      <c r="G201" s="168"/>
      <c r="H201" s="179"/>
      <c r="I201" s="187"/>
      <c r="J201" s="187"/>
      <c r="K201" s="192"/>
      <c r="L201" s="200"/>
      <c r="M201" s="207"/>
      <c r="N201" s="207"/>
      <c r="O201" s="219"/>
      <c r="P201" s="226" t="s">
        <v>107</v>
      </c>
      <c r="Q201" s="235"/>
      <c r="R201" s="243"/>
      <c r="S201" s="257" t="str">
        <f>IF(S199="","",VLOOKUP(S199,'参考様式１ シフト記号表（勤務時間帯）'!$C$6:$S$35,17,FALSE))</f>
        <v/>
      </c>
      <c r="T201" s="269" t="str">
        <f>IF(T199="","",VLOOKUP(T199,'参考様式１ シフト記号表（勤務時間帯）'!$C$6:$S$35,17,FALSE))</f>
        <v/>
      </c>
      <c r="U201" s="269" t="str">
        <f>IF(U199="","",VLOOKUP(U199,'参考様式１ シフト記号表（勤務時間帯）'!$C$6:$S$35,17,FALSE))</f>
        <v/>
      </c>
      <c r="V201" s="269" t="str">
        <f>IF(V199="","",VLOOKUP(V199,'参考様式１ シフト記号表（勤務時間帯）'!$C$6:$S$35,17,FALSE))</f>
        <v/>
      </c>
      <c r="W201" s="269" t="str">
        <f>IF(W199="","",VLOOKUP(W199,'参考様式１ シフト記号表（勤務時間帯）'!$C$6:$S$35,17,FALSE))</f>
        <v/>
      </c>
      <c r="X201" s="269" t="str">
        <f>IF(X199="","",VLOOKUP(X199,'参考様式１ シフト記号表（勤務時間帯）'!$C$6:$S$35,17,FALSE))</f>
        <v/>
      </c>
      <c r="Y201" s="281" t="str">
        <f>IF(Y199="","",VLOOKUP(Y199,'参考様式１ シフト記号表（勤務時間帯）'!$C$6:$S$35,17,FALSE))</f>
        <v/>
      </c>
      <c r="Z201" s="257" t="str">
        <f>IF(Z199="","",VLOOKUP(Z199,'参考様式１ シフト記号表（勤務時間帯）'!$C$6:$S$35,17,FALSE))</f>
        <v/>
      </c>
      <c r="AA201" s="269" t="str">
        <f>IF(AA199="","",VLOOKUP(AA199,'参考様式１ シフト記号表（勤務時間帯）'!$C$6:$S$35,17,FALSE))</f>
        <v/>
      </c>
      <c r="AB201" s="269" t="str">
        <f>IF(AB199="","",VLOOKUP(AB199,'参考様式１ シフト記号表（勤務時間帯）'!$C$6:$S$35,17,FALSE))</f>
        <v/>
      </c>
      <c r="AC201" s="269" t="str">
        <f>IF(AC199="","",VLOOKUP(AC199,'参考様式１ シフト記号表（勤務時間帯）'!$C$6:$S$35,17,FALSE))</f>
        <v/>
      </c>
      <c r="AD201" s="269" t="str">
        <f>IF(AD199="","",VLOOKUP(AD199,'参考様式１ シフト記号表（勤務時間帯）'!$C$6:$S$35,17,FALSE))</f>
        <v/>
      </c>
      <c r="AE201" s="269" t="str">
        <f>IF(AE199="","",VLOOKUP(AE199,'参考様式１ シフト記号表（勤務時間帯）'!$C$6:$S$35,17,FALSE))</f>
        <v/>
      </c>
      <c r="AF201" s="281" t="str">
        <f>IF(AF199="","",VLOOKUP(AF199,'参考様式１ シフト記号表（勤務時間帯）'!$C$6:$S$35,17,FALSE))</f>
        <v/>
      </c>
      <c r="AG201" s="257" t="str">
        <f>IF(AG199="","",VLOOKUP(AG199,'参考様式１ シフト記号表（勤務時間帯）'!$C$6:$S$35,17,FALSE))</f>
        <v/>
      </c>
      <c r="AH201" s="269" t="str">
        <f>IF(AH199="","",VLOOKUP(AH199,'参考様式１ シフト記号表（勤務時間帯）'!$C$6:$S$35,17,FALSE))</f>
        <v/>
      </c>
      <c r="AI201" s="269" t="str">
        <f>IF(AI199="","",VLOOKUP(AI199,'参考様式１ シフト記号表（勤務時間帯）'!$C$6:$S$35,17,FALSE))</f>
        <v/>
      </c>
      <c r="AJ201" s="269" t="str">
        <f>IF(AJ199="","",VLOOKUP(AJ199,'参考様式１ シフト記号表（勤務時間帯）'!$C$6:$S$35,17,FALSE))</f>
        <v/>
      </c>
      <c r="AK201" s="269" t="str">
        <f>IF(AK199="","",VLOOKUP(AK199,'参考様式１ シフト記号表（勤務時間帯）'!$C$6:$S$35,17,FALSE))</f>
        <v/>
      </c>
      <c r="AL201" s="269" t="str">
        <f>IF(AL199="","",VLOOKUP(AL199,'参考様式１ シフト記号表（勤務時間帯）'!$C$6:$S$35,17,FALSE))</f>
        <v/>
      </c>
      <c r="AM201" s="281" t="str">
        <f>IF(AM199="","",VLOOKUP(AM199,'参考様式１ シフト記号表（勤務時間帯）'!$C$6:$S$35,17,FALSE))</f>
        <v/>
      </c>
      <c r="AN201" s="257" t="str">
        <f>IF(AN199="","",VLOOKUP(AN199,'参考様式１ シフト記号表（勤務時間帯）'!$C$6:$S$35,17,FALSE))</f>
        <v/>
      </c>
      <c r="AO201" s="269" t="str">
        <f>IF(AO199="","",VLOOKUP(AO199,'参考様式１ シフト記号表（勤務時間帯）'!$C$6:$S$35,17,FALSE))</f>
        <v/>
      </c>
      <c r="AP201" s="269" t="str">
        <f>IF(AP199="","",VLOOKUP(AP199,'参考様式１ シフト記号表（勤務時間帯）'!$C$6:$S$35,17,FALSE))</f>
        <v/>
      </c>
      <c r="AQ201" s="269" t="str">
        <f>IF(AQ199="","",VLOOKUP(AQ199,'参考様式１ シフト記号表（勤務時間帯）'!$C$6:$S$35,17,FALSE))</f>
        <v/>
      </c>
      <c r="AR201" s="269" t="str">
        <f>IF(AR199="","",VLOOKUP(AR199,'参考様式１ シフト記号表（勤務時間帯）'!$C$6:$S$35,17,FALSE))</f>
        <v/>
      </c>
      <c r="AS201" s="269" t="str">
        <f>IF(AS199="","",VLOOKUP(AS199,'参考様式１ シフト記号表（勤務時間帯）'!$C$6:$S$35,17,FALSE))</f>
        <v/>
      </c>
      <c r="AT201" s="281" t="str">
        <f>IF(AT199="","",VLOOKUP(AT199,'参考様式１ シフト記号表（勤務時間帯）'!$C$6:$S$35,17,FALSE))</f>
        <v/>
      </c>
      <c r="AU201" s="257" t="str">
        <f>IF(AU199="","",VLOOKUP(AU199,'参考様式１ シフト記号表（勤務時間帯）'!$C$6:$S$35,17,FALSE))</f>
        <v/>
      </c>
      <c r="AV201" s="269" t="str">
        <f>IF(AV199="","",VLOOKUP(AV199,'参考様式１ シフト記号表（勤務時間帯）'!$C$6:$S$35,17,FALSE))</f>
        <v/>
      </c>
      <c r="AW201" s="269" t="str">
        <f>IF(AW199="","",VLOOKUP(AW199,'参考様式１ シフト記号表（勤務時間帯）'!$C$6:$S$35,17,FALSE))</f>
        <v/>
      </c>
      <c r="AX201" s="328">
        <f>IF($BB$3="４週",SUM(S201:AT201),IF($BB$3="暦月",SUM(S201:AW201),""))</f>
        <v>0</v>
      </c>
      <c r="AY201" s="341"/>
      <c r="AZ201" s="353">
        <f>IF($BB$3="４週",AX201/4,IF($BB$3="暦月",'参考様式１（100名）'!AX201/('参考様式１（100名）'!$BB$8/7),""))</f>
        <v>0</v>
      </c>
      <c r="BA201" s="363"/>
      <c r="BB201" s="382"/>
      <c r="BC201" s="207"/>
      <c r="BD201" s="207"/>
      <c r="BE201" s="207"/>
      <c r="BF201" s="219"/>
    </row>
    <row r="202" spans="2:58" ht="20.25" customHeight="1">
      <c r="B202" s="101">
        <f>B199+1</f>
        <v>61</v>
      </c>
      <c r="C202" s="119"/>
      <c r="D202" s="137"/>
      <c r="E202" s="148"/>
      <c r="F202" s="156"/>
      <c r="G202" s="156"/>
      <c r="H202" s="180"/>
      <c r="I202" s="187"/>
      <c r="J202" s="187"/>
      <c r="K202" s="192"/>
      <c r="L202" s="199"/>
      <c r="M202" s="206"/>
      <c r="N202" s="206"/>
      <c r="O202" s="218"/>
      <c r="P202" s="227" t="s">
        <v>105</v>
      </c>
      <c r="Q202" s="236"/>
      <c r="R202" s="244"/>
      <c r="S202" s="431"/>
      <c r="T202" s="434"/>
      <c r="U202" s="434"/>
      <c r="V202" s="434"/>
      <c r="W202" s="434"/>
      <c r="X202" s="434"/>
      <c r="Y202" s="436"/>
      <c r="Z202" s="431"/>
      <c r="AA202" s="434"/>
      <c r="AB202" s="434"/>
      <c r="AC202" s="434"/>
      <c r="AD202" s="434"/>
      <c r="AE202" s="434"/>
      <c r="AF202" s="436"/>
      <c r="AG202" s="431"/>
      <c r="AH202" s="434"/>
      <c r="AI202" s="434"/>
      <c r="AJ202" s="434"/>
      <c r="AK202" s="434"/>
      <c r="AL202" s="434"/>
      <c r="AM202" s="436"/>
      <c r="AN202" s="431"/>
      <c r="AO202" s="434"/>
      <c r="AP202" s="434"/>
      <c r="AQ202" s="434"/>
      <c r="AR202" s="434"/>
      <c r="AS202" s="434"/>
      <c r="AT202" s="436"/>
      <c r="AU202" s="431"/>
      <c r="AV202" s="434"/>
      <c r="AW202" s="434"/>
      <c r="AX202" s="439"/>
      <c r="AY202" s="443"/>
      <c r="AZ202" s="446"/>
      <c r="BA202" s="449"/>
      <c r="BB202" s="380"/>
      <c r="BC202" s="206"/>
      <c r="BD202" s="206"/>
      <c r="BE202" s="206"/>
      <c r="BF202" s="218"/>
    </row>
    <row r="203" spans="2:58" ht="20.25" customHeight="1">
      <c r="B203" s="101"/>
      <c r="C203" s="120"/>
      <c r="D203" s="138"/>
      <c r="E203" s="149"/>
      <c r="F203" s="154"/>
      <c r="G203" s="167"/>
      <c r="H203" s="179"/>
      <c r="I203" s="187"/>
      <c r="J203" s="187"/>
      <c r="K203" s="192"/>
      <c r="L203" s="198"/>
      <c r="M203" s="205"/>
      <c r="N203" s="205"/>
      <c r="O203" s="217"/>
      <c r="P203" s="225" t="s">
        <v>40</v>
      </c>
      <c r="Q203" s="234"/>
      <c r="R203" s="242"/>
      <c r="S203" s="256" t="str">
        <f>IF(S202="","",VLOOKUP(S202,'参考様式１ シフト記号表（勤務時間帯）'!$C$6:$K$35,9,FALSE))</f>
        <v/>
      </c>
      <c r="T203" s="268" t="str">
        <f>IF(T202="","",VLOOKUP(T202,'参考様式１ シフト記号表（勤務時間帯）'!$C$6:$K$35,9,FALSE))</f>
        <v/>
      </c>
      <c r="U203" s="268" t="str">
        <f>IF(U202="","",VLOOKUP(U202,'参考様式１ シフト記号表（勤務時間帯）'!$C$6:$K$35,9,FALSE))</f>
        <v/>
      </c>
      <c r="V203" s="268" t="str">
        <f>IF(V202="","",VLOOKUP(V202,'参考様式１ シフト記号表（勤務時間帯）'!$C$6:$K$35,9,FALSE))</f>
        <v/>
      </c>
      <c r="W203" s="268" t="str">
        <f>IF(W202="","",VLOOKUP(W202,'参考様式１ シフト記号表（勤務時間帯）'!$C$6:$K$35,9,FALSE))</f>
        <v/>
      </c>
      <c r="X203" s="268" t="str">
        <f>IF(X202="","",VLOOKUP(X202,'参考様式１ シフト記号表（勤務時間帯）'!$C$6:$K$35,9,FALSE))</f>
        <v/>
      </c>
      <c r="Y203" s="280" t="str">
        <f>IF(Y202="","",VLOOKUP(Y202,'参考様式１ シフト記号表（勤務時間帯）'!$C$6:$K$35,9,FALSE))</f>
        <v/>
      </c>
      <c r="Z203" s="256" t="str">
        <f>IF(Z202="","",VLOOKUP(Z202,'参考様式１ シフト記号表（勤務時間帯）'!$C$6:$K$35,9,FALSE))</f>
        <v/>
      </c>
      <c r="AA203" s="268" t="str">
        <f>IF(AA202="","",VLOOKUP(AA202,'参考様式１ シフト記号表（勤務時間帯）'!$C$6:$K$35,9,FALSE))</f>
        <v/>
      </c>
      <c r="AB203" s="268" t="str">
        <f>IF(AB202="","",VLOOKUP(AB202,'参考様式１ シフト記号表（勤務時間帯）'!$C$6:$K$35,9,FALSE))</f>
        <v/>
      </c>
      <c r="AC203" s="268" t="str">
        <f>IF(AC202="","",VLOOKUP(AC202,'参考様式１ シフト記号表（勤務時間帯）'!$C$6:$K$35,9,FALSE))</f>
        <v/>
      </c>
      <c r="AD203" s="268" t="str">
        <f>IF(AD202="","",VLOOKUP(AD202,'参考様式１ シフト記号表（勤務時間帯）'!$C$6:$K$35,9,FALSE))</f>
        <v/>
      </c>
      <c r="AE203" s="268" t="str">
        <f>IF(AE202="","",VLOOKUP(AE202,'参考様式１ シフト記号表（勤務時間帯）'!$C$6:$K$35,9,FALSE))</f>
        <v/>
      </c>
      <c r="AF203" s="280" t="str">
        <f>IF(AF202="","",VLOOKUP(AF202,'参考様式１ シフト記号表（勤務時間帯）'!$C$6:$K$35,9,FALSE))</f>
        <v/>
      </c>
      <c r="AG203" s="256" t="str">
        <f>IF(AG202="","",VLOOKUP(AG202,'参考様式１ シフト記号表（勤務時間帯）'!$C$6:$K$35,9,FALSE))</f>
        <v/>
      </c>
      <c r="AH203" s="268" t="str">
        <f>IF(AH202="","",VLOOKUP(AH202,'参考様式１ シフト記号表（勤務時間帯）'!$C$6:$K$35,9,FALSE))</f>
        <v/>
      </c>
      <c r="AI203" s="268" t="str">
        <f>IF(AI202="","",VLOOKUP(AI202,'参考様式１ シフト記号表（勤務時間帯）'!$C$6:$K$35,9,FALSE))</f>
        <v/>
      </c>
      <c r="AJ203" s="268" t="str">
        <f>IF(AJ202="","",VLOOKUP(AJ202,'参考様式１ シフト記号表（勤務時間帯）'!$C$6:$K$35,9,FALSE))</f>
        <v/>
      </c>
      <c r="AK203" s="268" t="str">
        <f>IF(AK202="","",VLOOKUP(AK202,'参考様式１ シフト記号表（勤務時間帯）'!$C$6:$K$35,9,FALSE))</f>
        <v/>
      </c>
      <c r="AL203" s="268" t="str">
        <f>IF(AL202="","",VLOOKUP(AL202,'参考様式１ シフト記号表（勤務時間帯）'!$C$6:$K$35,9,FALSE))</f>
        <v/>
      </c>
      <c r="AM203" s="280" t="str">
        <f>IF(AM202="","",VLOOKUP(AM202,'参考様式１ シフト記号表（勤務時間帯）'!$C$6:$K$35,9,FALSE))</f>
        <v/>
      </c>
      <c r="AN203" s="256" t="str">
        <f>IF(AN202="","",VLOOKUP(AN202,'参考様式１ シフト記号表（勤務時間帯）'!$C$6:$K$35,9,FALSE))</f>
        <v/>
      </c>
      <c r="AO203" s="268" t="str">
        <f>IF(AO202="","",VLOOKUP(AO202,'参考様式１ シフト記号表（勤務時間帯）'!$C$6:$K$35,9,FALSE))</f>
        <v/>
      </c>
      <c r="AP203" s="268" t="str">
        <f>IF(AP202="","",VLOOKUP(AP202,'参考様式１ シフト記号表（勤務時間帯）'!$C$6:$K$35,9,FALSE))</f>
        <v/>
      </c>
      <c r="AQ203" s="268" t="str">
        <f>IF(AQ202="","",VLOOKUP(AQ202,'参考様式１ シフト記号表（勤務時間帯）'!$C$6:$K$35,9,FALSE))</f>
        <v/>
      </c>
      <c r="AR203" s="268" t="str">
        <f>IF(AR202="","",VLOOKUP(AR202,'参考様式１ シフト記号表（勤務時間帯）'!$C$6:$K$35,9,FALSE))</f>
        <v/>
      </c>
      <c r="AS203" s="268" t="str">
        <f>IF(AS202="","",VLOOKUP(AS202,'参考様式１ シフト記号表（勤務時間帯）'!$C$6:$K$35,9,FALSE))</f>
        <v/>
      </c>
      <c r="AT203" s="280" t="str">
        <f>IF(AT202="","",VLOOKUP(AT202,'参考様式１ シフト記号表（勤務時間帯）'!$C$6:$K$35,9,FALSE))</f>
        <v/>
      </c>
      <c r="AU203" s="256" t="str">
        <f>IF(AU202="","",VLOOKUP(AU202,'参考様式１ シフト記号表（勤務時間帯）'!$C$6:$K$35,9,FALSE))</f>
        <v/>
      </c>
      <c r="AV203" s="268" t="str">
        <f>IF(AV202="","",VLOOKUP(AV202,'参考様式１ シフト記号表（勤務時間帯）'!$C$6:$K$35,9,FALSE))</f>
        <v/>
      </c>
      <c r="AW203" s="268" t="str">
        <f>IF(AW202="","",VLOOKUP(AW202,'参考様式１ シフト記号表（勤務時間帯）'!$C$6:$K$35,9,FALSE))</f>
        <v/>
      </c>
      <c r="AX203" s="327">
        <f>IF($BB$3="４週",SUM(S203:AT203),IF($BB$3="暦月",SUM(S203:AW203),""))</f>
        <v>0</v>
      </c>
      <c r="AY203" s="340"/>
      <c r="AZ203" s="352">
        <f>IF($BB$3="４週",AX203/4,IF($BB$3="暦月",'参考様式１（100名）'!AX203/('参考様式１（100名）'!$BB$8/7),""))</f>
        <v>0</v>
      </c>
      <c r="BA203" s="362"/>
      <c r="BB203" s="381"/>
      <c r="BC203" s="205"/>
      <c r="BD203" s="205"/>
      <c r="BE203" s="205"/>
      <c r="BF203" s="217"/>
    </row>
    <row r="204" spans="2:58" ht="20.25" customHeight="1">
      <c r="B204" s="101"/>
      <c r="C204" s="121"/>
      <c r="D204" s="139"/>
      <c r="E204" s="150"/>
      <c r="F204" s="423">
        <f>C202</f>
        <v>0</v>
      </c>
      <c r="G204" s="168"/>
      <c r="H204" s="179"/>
      <c r="I204" s="187"/>
      <c r="J204" s="187"/>
      <c r="K204" s="192"/>
      <c r="L204" s="200"/>
      <c r="M204" s="207"/>
      <c r="N204" s="207"/>
      <c r="O204" s="219"/>
      <c r="P204" s="226" t="s">
        <v>107</v>
      </c>
      <c r="Q204" s="235"/>
      <c r="R204" s="243"/>
      <c r="S204" s="257" t="str">
        <f>IF(S202="","",VLOOKUP(S202,'参考様式１ シフト記号表（勤務時間帯）'!$C$6:$S$35,17,FALSE))</f>
        <v/>
      </c>
      <c r="T204" s="269" t="str">
        <f>IF(T202="","",VLOOKUP(T202,'参考様式１ シフト記号表（勤務時間帯）'!$C$6:$S$35,17,FALSE))</f>
        <v/>
      </c>
      <c r="U204" s="269" t="str">
        <f>IF(U202="","",VLOOKUP(U202,'参考様式１ シフト記号表（勤務時間帯）'!$C$6:$S$35,17,FALSE))</f>
        <v/>
      </c>
      <c r="V204" s="269" t="str">
        <f>IF(V202="","",VLOOKUP(V202,'参考様式１ シフト記号表（勤務時間帯）'!$C$6:$S$35,17,FALSE))</f>
        <v/>
      </c>
      <c r="W204" s="269" t="str">
        <f>IF(W202="","",VLOOKUP(W202,'参考様式１ シフト記号表（勤務時間帯）'!$C$6:$S$35,17,FALSE))</f>
        <v/>
      </c>
      <c r="X204" s="269" t="str">
        <f>IF(X202="","",VLOOKUP(X202,'参考様式１ シフト記号表（勤務時間帯）'!$C$6:$S$35,17,FALSE))</f>
        <v/>
      </c>
      <c r="Y204" s="281" t="str">
        <f>IF(Y202="","",VLOOKUP(Y202,'参考様式１ シフト記号表（勤務時間帯）'!$C$6:$S$35,17,FALSE))</f>
        <v/>
      </c>
      <c r="Z204" s="257" t="str">
        <f>IF(Z202="","",VLOOKUP(Z202,'参考様式１ シフト記号表（勤務時間帯）'!$C$6:$S$35,17,FALSE))</f>
        <v/>
      </c>
      <c r="AA204" s="269" t="str">
        <f>IF(AA202="","",VLOOKUP(AA202,'参考様式１ シフト記号表（勤務時間帯）'!$C$6:$S$35,17,FALSE))</f>
        <v/>
      </c>
      <c r="AB204" s="269" t="str">
        <f>IF(AB202="","",VLOOKUP(AB202,'参考様式１ シフト記号表（勤務時間帯）'!$C$6:$S$35,17,FALSE))</f>
        <v/>
      </c>
      <c r="AC204" s="269" t="str">
        <f>IF(AC202="","",VLOOKUP(AC202,'参考様式１ シフト記号表（勤務時間帯）'!$C$6:$S$35,17,FALSE))</f>
        <v/>
      </c>
      <c r="AD204" s="269" t="str">
        <f>IF(AD202="","",VLOOKUP(AD202,'参考様式１ シフト記号表（勤務時間帯）'!$C$6:$S$35,17,FALSE))</f>
        <v/>
      </c>
      <c r="AE204" s="269" t="str">
        <f>IF(AE202="","",VLOOKUP(AE202,'参考様式１ シフト記号表（勤務時間帯）'!$C$6:$S$35,17,FALSE))</f>
        <v/>
      </c>
      <c r="AF204" s="281" t="str">
        <f>IF(AF202="","",VLOOKUP(AF202,'参考様式１ シフト記号表（勤務時間帯）'!$C$6:$S$35,17,FALSE))</f>
        <v/>
      </c>
      <c r="AG204" s="257" t="str">
        <f>IF(AG202="","",VLOOKUP(AG202,'参考様式１ シフト記号表（勤務時間帯）'!$C$6:$S$35,17,FALSE))</f>
        <v/>
      </c>
      <c r="AH204" s="269" t="str">
        <f>IF(AH202="","",VLOOKUP(AH202,'参考様式１ シフト記号表（勤務時間帯）'!$C$6:$S$35,17,FALSE))</f>
        <v/>
      </c>
      <c r="AI204" s="269" t="str">
        <f>IF(AI202="","",VLOOKUP(AI202,'参考様式１ シフト記号表（勤務時間帯）'!$C$6:$S$35,17,FALSE))</f>
        <v/>
      </c>
      <c r="AJ204" s="269" t="str">
        <f>IF(AJ202="","",VLOOKUP(AJ202,'参考様式１ シフト記号表（勤務時間帯）'!$C$6:$S$35,17,FALSE))</f>
        <v/>
      </c>
      <c r="AK204" s="269" t="str">
        <f>IF(AK202="","",VLOOKUP(AK202,'参考様式１ シフト記号表（勤務時間帯）'!$C$6:$S$35,17,FALSE))</f>
        <v/>
      </c>
      <c r="AL204" s="269" t="str">
        <f>IF(AL202="","",VLOOKUP(AL202,'参考様式１ シフト記号表（勤務時間帯）'!$C$6:$S$35,17,FALSE))</f>
        <v/>
      </c>
      <c r="AM204" s="281" t="str">
        <f>IF(AM202="","",VLOOKUP(AM202,'参考様式１ シフト記号表（勤務時間帯）'!$C$6:$S$35,17,FALSE))</f>
        <v/>
      </c>
      <c r="AN204" s="257" t="str">
        <f>IF(AN202="","",VLOOKUP(AN202,'参考様式１ シフト記号表（勤務時間帯）'!$C$6:$S$35,17,FALSE))</f>
        <v/>
      </c>
      <c r="AO204" s="269" t="str">
        <f>IF(AO202="","",VLOOKUP(AO202,'参考様式１ シフト記号表（勤務時間帯）'!$C$6:$S$35,17,FALSE))</f>
        <v/>
      </c>
      <c r="AP204" s="269" t="str">
        <f>IF(AP202="","",VLOOKUP(AP202,'参考様式１ シフト記号表（勤務時間帯）'!$C$6:$S$35,17,FALSE))</f>
        <v/>
      </c>
      <c r="AQ204" s="269" t="str">
        <f>IF(AQ202="","",VLOOKUP(AQ202,'参考様式１ シフト記号表（勤務時間帯）'!$C$6:$S$35,17,FALSE))</f>
        <v/>
      </c>
      <c r="AR204" s="269" t="str">
        <f>IF(AR202="","",VLOOKUP(AR202,'参考様式１ シフト記号表（勤務時間帯）'!$C$6:$S$35,17,FALSE))</f>
        <v/>
      </c>
      <c r="AS204" s="269" t="str">
        <f>IF(AS202="","",VLOOKUP(AS202,'参考様式１ シフト記号表（勤務時間帯）'!$C$6:$S$35,17,FALSE))</f>
        <v/>
      </c>
      <c r="AT204" s="281" t="str">
        <f>IF(AT202="","",VLOOKUP(AT202,'参考様式１ シフト記号表（勤務時間帯）'!$C$6:$S$35,17,FALSE))</f>
        <v/>
      </c>
      <c r="AU204" s="257" t="str">
        <f>IF(AU202="","",VLOOKUP(AU202,'参考様式１ シフト記号表（勤務時間帯）'!$C$6:$S$35,17,FALSE))</f>
        <v/>
      </c>
      <c r="AV204" s="269" t="str">
        <f>IF(AV202="","",VLOOKUP(AV202,'参考様式１ シフト記号表（勤務時間帯）'!$C$6:$S$35,17,FALSE))</f>
        <v/>
      </c>
      <c r="AW204" s="269" t="str">
        <f>IF(AW202="","",VLOOKUP(AW202,'参考様式１ シフト記号表（勤務時間帯）'!$C$6:$S$35,17,FALSE))</f>
        <v/>
      </c>
      <c r="AX204" s="328">
        <f>IF($BB$3="４週",SUM(S204:AT204),IF($BB$3="暦月",SUM(S204:AW204),""))</f>
        <v>0</v>
      </c>
      <c r="AY204" s="341"/>
      <c r="AZ204" s="353">
        <f>IF($BB$3="４週",AX204/4,IF($BB$3="暦月",'参考様式１（100名）'!AX204/('参考様式１（100名）'!$BB$8/7),""))</f>
        <v>0</v>
      </c>
      <c r="BA204" s="363"/>
      <c r="BB204" s="382"/>
      <c r="BC204" s="207"/>
      <c r="BD204" s="207"/>
      <c r="BE204" s="207"/>
      <c r="BF204" s="219"/>
    </row>
    <row r="205" spans="2:58" ht="20.25" customHeight="1">
      <c r="B205" s="101">
        <f>B202+1</f>
        <v>62</v>
      </c>
      <c r="C205" s="119"/>
      <c r="D205" s="137"/>
      <c r="E205" s="148"/>
      <c r="F205" s="156"/>
      <c r="G205" s="156"/>
      <c r="H205" s="180"/>
      <c r="I205" s="187"/>
      <c r="J205" s="187"/>
      <c r="K205" s="192"/>
      <c r="L205" s="199"/>
      <c r="M205" s="206"/>
      <c r="N205" s="206"/>
      <c r="O205" s="218"/>
      <c r="P205" s="227" t="s">
        <v>105</v>
      </c>
      <c r="Q205" s="236"/>
      <c r="R205" s="244"/>
      <c r="S205" s="431"/>
      <c r="T205" s="434"/>
      <c r="U205" s="434"/>
      <c r="V205" s="434"/>
      <c r="W205" s="434"/>
      <c r="X205" s="434"/>
      <c r="Y205" s="436"/>
      <c r="Z205" s="431"/>
      <c r="AA205" s="434"/>
      <c r="AB205" s="434"/>
      <c r="AC205" s="434"/>
      <c r="AD205" s="434"/>
      <c r="AE205" s="434"/>
      <c r="AF205" s="436"/>
      <c r="AG205" s="431"/>
      <c r="AH205" s="434"/>
      <c r="AI205" s="434"/>
      <c r="AJ205" s="434"/>
      <c r="AK205" s="434"/>
      <c r="AL205" s="434"/>
      <c r="AM205" s="436"/>
      <c r="AN205" s="431"/>
      <c r="AO205" s="434"/>
      <c r="AP205" s="434"/>
      <c r="AQ205" s="434"/>
      <c r="AR205" s="434"/>
      <c r="AS205" s="434"/>
      <c r="AT205" s="436"/>
      <c r="AU205" s="431"/>
      <c r="AV205" s="434"/>
      <c r="AW205" s="434"/>
      <c r="AX205" s="439"/>
      <c r="AY205" s="443"/>
      <c r="AZ205" s="446"/>
      <c r="BA205" s="449"/>
      <c r="BB205" s="380"/>
      <c r="BC205" s="206"/>
      <c r="BD205" s="206"/>
      <c r="BE205" s="206"/>
      <c r="BF205" s="218"/>
    </row>
    <row r="206" spans="2:58" ht="20.25" customHeight="1">
      <c r="B206" s="101"/>
      <c r="C206" s="120"/>
      <c r="D206" s="138"/>
      <c r="E206" s="149"/>
      <c r="F206" s="154"/>
      <c r="G206" s="167"/>
      <c r="H206" s="179"/>
      <c r="I206" s="187"/>
      <c r="J206" s="187"/>
      <c r="K206" s="192"/>
      <c r="L206" s="198"/>
      <c r="M206" s="205"/>
      <c r="N206" s="205"/>
      <c r="O206" s="217"/>
      <c r="P206" s="225" t="s">
        <v>40</v>
      </c>
      <c r="Q206" s="234"/>
      <c r="R206" s="242"/>
      <c r="S206" s="256" t="str">
        <f>IF(S205="","",VLOOKUP(S205,'参考様式１ シフト記号表（勤務時間帯）'!$C$6:$K$35,9,FALSE))</f>
        <v/>
      </c>
      <c r="T206" s="268" t="str">
        <f>IF(T205="","",VLOOKUP(T205,'参考様式１ シフト記号表（勤務時間帯）'!$C$6:$K$35,9,FALSE))</f>
        <v/>
      </c>
      <c r="U206" s="268" t="str">
        <f>IF(U205="","",VLOOKUP(U205,'参考様式１ シフト記号表（勤務時間帯）'!$C$6:$K$35,9,FALSE))</f>
        <v/>
      </c>
      <c r="V206" s="268" t="str">
        <f>IF(V205="","",VLOOKUP(V205,'参考様式１ シフト記号表（勤務時間帯）'!$C$6:$K$35,9,FALSE))</f>
        <v/>
      </c>
      <c r="W206" s="268" t="str">
        <f>IF(W205="","",VLOOKUP(W205,'参考様式１ シフト記号表（勤務時間帯）'!$C$6:$K$35,9,FALSE))</f>
        <v/>
      </c>
      <c r="X206" s="268" t="str">
        <f>IF(X205="","",VLOOKUP(X205,'参考様式１ シフト記号表（勤務時間帯）'!$C$6:$K$35,9,FALSE))</f>
        <v/>
      </c>
      <c r="Y206" s="280" t="str">
        <f>IF(Y205="","",VLOOKUP(Y205,'参考様式１ シフト記号表（勤務時間帯）'!$C$6:$K$35,9,FALSE))</f>
        <v/>
      </c>
      <c r="Z206" s="256" t="str">
        <f>IF(Z205="","",VLOOKUP(Z205,'参考様式１ シフト記号表（勤務時間帯）'!$C$6:$K$35,9,FALSE))</f>
        <v/>
      </c>
      <c r="AA206" s="268" t="str">
        <f>IF(AA205="","",VLOOKUP(AA205,'参考様式１ シフト記号表（勤務時間帯）'!$C$6:$K$35,9,FALSE))</f>
        <v/>
      </c>
      <c r="AB206" s="268" t="str">
        <f>IF(AB205="","",VLOOKUP(AB205,'参考様式１ シフト記号表（勤務時間帯）'!$C$6:$K$35,9,FALSE))</f>
        <v/>
      </c>
      <c r="AC206" s="268" t="str">
        <f>IF(AC205="","",VLOOKUP(AC205,'参考様式１ シフト記号表（勤務時間帯）'!$C$6:$K$35,9,FALSE))</f>
        <v/>
      </c>
      <c r="AD206" s="268" t="str">
        <f>IF(AD205="","",VLOOKUP(AD205,'参考様式１ シフト記号表（勤務時間帯）'!$C$6:$K$35,9,FALSE))</f>
        <v/>
      </c>
      <c r="AE206" s="268" t="str">
        <f>IF(AE205="","",VLOOKUP(AE205,'参考様式１ シフト記号表（勤務時間帯）'!$C$6:$K$35,9,FALSE))</f>
        <v/>
      </c>
      <c r="AF206" s="280" t="str">
        <f>IF(AF205="","",VLOOKUP(AF205,'参考様式１ シフト記号表（勤務時間帯）'!$C$6:$K$35,9,FALSE))</f>
        <v/>
      </c>
      <c r="AG206" s="256" t="str">
        <f>IF(AG205="","",VLOOKUP(AG205,'参考様式１ シフト記号表（勤務時間帯）'!$C$6:$K$35,9,FALSE))</f>
        <v/>
      </c>
      <c r="AH206" s="268" t="str">
        <f>IF(AH205="","",VLOOKUP(AH205,'参考様式１ シフト記号表（勤務時間帯）'!$C$6:$K$35,9,FALSE))</f>
        <v/>
      </c>
      <c r="AI206" s="268" t="str">
        <f>IF(AI205="","",VLOOKUP(AI205,'参考様式１ シフト記号表（勤務時間帯）'!$C$6:$K$35,9,FALSE))</f>
        <v/>
      </c>
      <c r="AJ206" s="268" t="str">
        <f>IF(AJ205="","",VLOOKUP(AJ205,'参考様式１ シフト記号表（勤務時間帯）'!$C$6:$K$35,9,FALSE))</f>
        <v/>
      </c>
      <c r="AK206" s="268" t="str">
        <f>IF(AK205="","",VLOOKUP(AK205,'参考様式１ シフト記号表（勤務時間帯）'!$C$6:$K$35,9,FALSE))</f>
        <v/>
      </c>
      <c r="AL206" s="268" t="str">
        <f>IF(AL205="","",VLOOKUP(AL205,'参考様式１ シフト記号表（勤務時間帯）'!$C$6:$K$35,9,FALSE))</f>
        <v/>
      </c>
      <c r="AM206" s="280" t="str">
        <f>IF(AM205="","",VLOOKUP(AM205,'参考様式１ シフト記号表（勤務時間帯）'!$C$6:$K$35,9,FALSE))</f>
        <v/>
      </c>
      <c r="AN206" s="256" t="str">
        <f>IF(AN205="","",VLOOKUP(AN205,'参考様式１ シフト記号表（勤務時間帯）'!$C$6:$K$35,9,FALSE))</f>
        <v/>
      </c>
      <c r="AO206" s="268" t="str">
        <f>IF(AO205="","",VLOOKUP(AO205,'参考様式１ シフト記号表（勤務時間帯）'!$C$6:$K$35,9,FALSE))</f>
        <v/>
      </c>
      <c r="AP206" s="268" t="str">
        <f>IF(AP205="","",VLOOKUP(AP205,'参考様式１ シフト記号表（勤務時間帯）'!$C$6:$K$35,9,FALSE))</f>
        <v/>
      </c>
      <c r="AQ206" s="268" t="str">
        <f>IF(AQ205="","",VLOOKUP(AQ205,'参考様式１ シフト記号表（勤務時間帯）'!$C$6:$K$35,9,FALSE))</f>
        <v/>
      </c>
      <c r="AR206" s="268" t="str">
        <f>IF(AR205="","",VLOOKUP(AR205,'参考様式１ シフト記号表（勤務時間帯）'!$C$6:$K$35,9,FALSE))</f>
        <v/>
      </c>
      <c r="AS206" s="268" t="str">
        <f>IF(AS205="","",VLOOKUP(AS205,'参考様式１ シフト記号表（勤務時間帯）'!$C$6:$K$35,9,FALSE))</f>
        <v/>
      </c>
      <c r="AT206" s="280" t="str">
        <f>IF(AT205="","",VLOOKUP(AT205,'参考様式１ シフト記号表（勤務時間帯）'!$C$6:$K$35,9,FALSE))</f>
        <v/>
      </c>
      <c r="AU206" s="256" t="str">
        <f>IF(AU205="","",VLOOKUP(AU205,'参考様式１ シフト記号表（勤務時間帯）'!$C$6:$K$35,9,FALSE))</f>
        <v/>
      </c>
      <c r="AV206" s="268" t="str">
        <f>IF(AV205="","",VLOOKUP(AV205,'参考様式１ シフト記号表（勤務時間帯）'!$C$6:$K$35,9,FALSE))</f>
        <v/>
      </c>
      <c r="AW206" s="268" t="str">
        <f>IF(AW205="","",VLOOKUP(AW205,'参考様式１ シフト記号表（勤務時間帯）'!$C$6:$K$35,9,FALSE))</f>
        <v/>
      </c>
      <c r="AX206" s="327">
        <f>IF($BB$3="４週",SUM(S206:AT206),IF($BB$3="暦月",SUM(S206:AW206),""))</f>
        <v>0</v>
      </c>
      <c r="AY206" s="340"/>
      <c r="AZ206" s="352">
        <f>IF($BB$3="４週",AX206/4,IF($BB$3="暦月",'参考様式１（100名）'!AX206/('参考様式１（100名）'!$BB$8/7),""))</f>
        <v>0</v>
      </c>
      <c r="BA206" s="362"/>
      <c r="BB206" s="381"/>
      <c r="BC206" s="205"/>
      <c r="BD206" s="205"/>
      <c r="BE206" s="205"/>
      <c r="BF206" s="217"/>
    </row>
    <row r="207" spans="2:58" ht="20.25" customHeight="1">
      <c r="B207" s="101"/>
      <c r="C207" s="121"/>
      <c r="D207" s="139"/>
      <c r="E207" s="150"/>
      <c r="F207" s="423">
        <f>C205</f>
        <v>0</v>
      </c>
      <c r="G207" s="168"/>
      <c r="H207" s="179"/>
      <c r="I207" s="187"/>
      <c r="J207" s="187"/>
      <c r="K207" s="192"/>
      <c r="L207" s="200"/>
      <c r="M207" s="207"/>
      <c r="N207" s="207"/>
      <c r="O207" s="219"/>
      <c r="P207" s="226" t="s">
        <v>107</v>
      </c>
      <c r="Q207" s="235"/>
      <c r="R207" s="243"/>
      <c r="S207" s="257" t="str">
        <f>IF(S205="","",VLOOKUP(S205,'参考様式１ シフト記号表（勤務時間帯）'!$C$6:$S$35,17,FALSE))</f>
        <v/>
      </c>
      <c r="T207" s="269" t="str">
        <f>IF(T205="","",VLOOKUP(T205,'参考様式１ シフト記号表（勤務時間帯）'!$C$6:$S$35,17,FALSE))</f>
        <v/>
      </c>
      <c r="U207" s="269" t="str">
        <f>IF(U205="","",VLOOKUP(U205,'参考様式１ シフト記号表（勤務時間帯）'!$C$6:$S$35,17,FALSE))</f>
        <v/>
      </c>
      <c r="V207" s="269" t="str">
        <f>IF(V205="","",VLOOKUP(V205,'参考様式１ シフト記号表（勤務時間帯）'!$C$6:$S$35,17,FALSE))</f>
        <v/>
      </c>
      <c r="W207" s="269" t="str">
        <f>IF(W205="","",VLOOKUP(W205,'参考様式１ シフト記号表（勤務時間帯）'!$C$6:$S$35,17,FALSE))</f>
        <v/>
      </c>
      <c r="X207" s="269" t="str">
        <f>IF(X205="","",VLOOKUP(X205,'参考様式１ シフト記号表（勤務時間帯）'!$C$6:$S$35,17,FALSE))</f>
        <v/>
      </c>
      <c r="Y207" s="281" t="str">
        <f>IF(Y205="","",VLOOKUP(Y205,'参考様式１ シフト記号表（勤務時間帯）'!$C$6:$S$35,17,FALSE))</f>
        <v/>
      </c>
      <c r="Z207" s="257" t="str">
        <f>IF(Z205="","",VLOOKUP(Z205,'参考様式１ シフト記号表（勤務時間帯）'!$C$6:$S$35,17,FALSE))</f>
        <v/>
      </c>
      <c r="AA207" s="269" t="str">
        <f>IF(AA205="","",VLOOKUP(AA205,'参考様式１ シフト記号表（勤務時間帯）'!$C$6:$S$35,17,FALSE))</f>
        <v/>
      </c>
      <c r="AB207" s="269" t="str">
        <f>IF(AB205="","",VLOOKUP(AB205,'参考様式１ シフト記号表（勤務時間帯）'!$C$6:$S$35,17,FALSE))</f>
        <v/>
      </c>
      <c r="AC207" s="269" t="str">
        <f>IF(AC205="","",VLOOKUP(AC205,'参考様式１ シフト記号表（勤務時間帯）'!$C$6:$S$35,17,FALSE))</f>
        <v/>
      </c>
      <c r="AD207" s="269" t="str">
        <f>IF(AD205="","",VLOOKUP(AD205,'参考様式１ シフト記号表（勤務時間帯）'!$C$6:$S$35,17,FALSE))</f>
        <v/>
      </c>
      <c r="AE207" s="269" t="str">
        <f>IF(AE205="","",VLOOKUP(AE205,'参考様式１ シフト記号表（勤務時間帯）'!$C$6:$S$35,17,FALSE))</f>
        <v/>
      </c>
      <c r="AF207" s="281" t="str">
        <f>IF(AF205="","",VLOOKUP(AF205,'参考様式１ シフト記号表（勤務時間帯）'!$C$6:$S$35,17,FALSE))</f>
        <v/>
      </c>
      <c r="AG207" s="257" t="str">
        <f>IF(AG205="","",VLOOKUP(AG205,'参考様式１ シフト記号表（勤務時間帯）'!$C$6:$S$35,17,FALSE))</f>
        <v/>
      </c>
      <c r="AH207" s="269" t="str">
        <f>IF(AH205="","",VLOOKUP(AH205,'参考様式１ シフト記号表（勤務時間帯）'!$C$6:$S$35,17,FALSE))</f>
        <v/>
      </c>
      <c r="AI207" s="269" t="str">
        <f>IF(AI205="","",VLOOKUP(AI205,'参考様式１ シフト記号表（勤務時間帯）'!$C$6:$S$35,17,FALSE))</f>
        <v/>
      </c>
      <c r="AJ207" s="269" t="str">
        <f>IF(AJ205="","",VLOOKUP(AJ205,'参考様式１ シフト記号表（勤務時間帯）'!$C$6:$S$35,17,FALSE))</f>
        <v/>
      </c>
      <c r="AK207" s="269" t="str">
        <f>IF(AK205="","",VLOOKUP(AK205,'参考様式１ シフト記号表（勤務時間帯）'!$C$6:$S$35,17,FALSE))</f>
        <v/>
      </c>
      <c r="AL207" s="269" t="str">
        <f>IF(AL205="","",VLOOKUP(AL205,'参考様式１ シフト記号表（勤務時間帯）'!$C$6:$S$35,17,FALSE))</f>
        <v/>
      </c>
      <c r="AM207" s="281" t="str">
        <f>IF(AM205="","",VLOOKUP(AM205,'参考様式１ シフト記号表（勤務時間帯）'!$C$6:$S$35,17,FALSE))</f>
        <v/>
      </c>
      <c r="AN207" s="257" t="str">
        <f>IF(AN205="","",VLOOKUP(AN205,'参考様式１ シフト記号表（勤務時間帯）'!$C$6:$S$35,17,FALSE))</f>
        <v/>
      </c>
      <c r="AO207" s="269" t="str">
        <f>IF(AO205="","",VLOOKUP(AO205,'参考様式１ シフト記号表（勤務時間帯）'!$C$6:$S$35,17,FALSE))</f>
        <v/>
      </c>
      <c r="AP207" s="269" t="str">
        <f>IF(AP205="","",VLOOKUP(AP205,'参考様式１ シフト記号表（勤務時間帯）'!$C$6:$S$35,17,FALSE))</f>
        <v/>
      </c>
      <c r="AQ207" s="269" t="str">
        <f>IF(AQ205="","",VLOOKUP(AQ205,'参考様式１ シフト記号表（勤務時間帯）'!$C$6:$S$35,17,FALSE))</f>
        <v/>
      </c>
      <c r="AR207" s="269" t="str">
        <f>IF(AR205="","",VLOOKUP(AR205,'参考様式１ シフト記号表（勤務時間帯）'!$C$6:$S$35,17,FALSE))</f>
        <v/>
      </c>
      <c r="AS207" s="269" t="str">
        <f>IF(AS205="","",VLOOKUP(AS205,'参考様式１ シフト記号表（勤務時間帯）'!$C$6:$S$35,17,FALSE))</f>
        <v/>
      </c>
      <c r="AT207" s="281" t="str">
        <f>IF(AT205="","",VLOOKUP(AT205,'参考様式１ シフト記号表（勤務時間帯）'!$C$6:$S$35,17,FALSE))</f>
        <v/>
      </c>
      <c r="AU207" s="257" t="str">
        <f>IF(AU205="","",VLOOKUP(AU205,'参考様式１ シフト記号表（勤務時間帯）'!$C$6:$S$35,17,FALSE))</f>
        <v/>
      </c>
      <c r="AV207" s="269" t="str">
        <f>IF(AV205="","",VLOOKUP(AV205,'参考様式１ シフト記号表（勤務時間帯）'!$C$6:$S$35,17,FALSE))</f>
        <v/>
      </c>
      <c r="AW207" s="269" t="str">
        <f>IF(AW205="","",VLOOKUP(AW205,'参考様式１ シフト記号表（勤務時間帯）'!$C$6:$S$35,17,FALSE))</f>
        <v/>
      </c>
      <c r="AX207" s="328">
        <f>IF($BB$3="４週",SUM(S207:AT207),IF($BB$3="暦月",SUM(S207:AW207),""))</f>
        <v>0</v>
      </c>
      <c r="AY207" s="341"/>
      <c r="AZ207" s="353">
        <f>IF($BB$3="４週",AX207/4,IF($BB$3="暦月",'参考様式１（100名）'!AX207/('参考様式１（100名）'!$BB$8/7),""))</f>
        <v>0</v>
      </c>
      <c r="BA207" s="363"/>
      <c r="BB207" s="382"/>
      <c r="BC207" s="207"/>
      <c r="BD207" s="207"/>
      <c r="BE207" s="207"/>
      <c r="BF207" s="219"/>
    </row>
    <row r="208" spans="2:58" ht="20.25" customHeight="1">
      <c r="B208" s="101">
        <f>B205+1</f>
        <v>63</v>
      </c>
      <c r="C208" s="119"/>
      <c r="D208" s="137"/>
      <c r="E208" s="148"/>
      <c r="F208" s="156"/>
      <c r="G208" s="156"/>
      <c r="H208" s="180"/>
      <c r="I208" s="187"/>
      <c r="J208" s="187"/>
      <c r="K208" s="192"/>
      <c r="L208" s="199"/>
      <c r="M208" s="206"/>
      <c r="N208" s="206"/>
      <c r="O208" s="218"/>
      <c r="P208" s="227" t="s">
        <v>105</v>
      </c>
      <c r="Q208" s="236"/>
      <c r="R208" s="244"/>
      <c r="S208" s="431"/>
      <c r="T208" s="434"/>
      <c r="U208" s="434"/>
      <c r="V208" s="434"/>
      <c r="W208" s="434"/>
      <c r="X208" s="434"/>
      <c r="Y208" s="436"/>
      <c r="Z208" s="431"/>
      <c r="AA208" s="434"/>
      <c r="AB208" s="434"/>
      <c r="AC208" s="434"/>
      <c r="AD208" s="434"/>
      <c r="AE208" s="434"/>
      <c r="AF208" s="436"/>
      <c r="AG208" s="431"/>
      <c r="AH208" s="434"/>
      <c r="AI208" s="434"/>
      <c r="AJ208" s="434"/>
      <c r="AK208" s="434"/>
      <c r="AL208" s="434"/>
      <c r="AM208" s="436"/>
      <c r="AN208" s="431"/>
      <c r="AO208" s="434"/>
      <c r="AP208" s="434"/>
      <c r="AQ208" s="434"/>
      <c r="AR208" s="434"/>
      <c r="AS208" s="434"/>
      <c r="AT208" s="436"/>
      <c r="AU208" s="431"/>
      <c r="AV208" s="434"/>
      <c r="AW208" s="434"/>
      <c r="AX208" s="439"/>
      <c r="AY208" s="443"/>
      <c r="AZ208" s="446"/>
      <c r="BA208" s="449"/>
      <c r="BB208" s="380"/>
      <c r="BC208" s="206"/>
      <c r="BD208" s="206"/>
      <c r="BE208" s="206"/>
      <c r="BF208" s="218"/>
    </row>
    <row r="209" spans="2:58" ht="20.25" customHeight="1">
      <c r="B209" s="101"/>
      <c r="C209" s="120"/>
      <c r="D209" s="138"/>
      <c r="E209" s="149"/>
      <c r="F209" s="154"/>
      <c r="G209" s="167"/>
      <c r="H209" s="179"/>
      <c r="I209" s="187"/>
      <c r="J209" s="187"/>
      <c r="K209" s="192"/>
      <c r="L209" s="198"/>
      <c r="M209" s="205"/>
      <c r="N209" s="205"/>
      <c r="O209" s="217"/>
      <c r="P209" s="225" t="s">
        <v>40</v>
      </c>
      <c r="Q209" s="234"/>
      <c r="R209" s="242"/>
      <c r="S209" s="256" t="str">
        <f>IF(S208="","",VLOOKUP(S208,'参考様式１ シフト記号表（勤務時間帯）'!$C$6:$K$35,9,FALSE))</f>
        <v/>
      </c>
      <c r="T209" s="268" t="str">
        <f>IF(T208="","",VLOOKUP(T208,'参考様式１ シフト記号表（勤務時間帯）'!$C$6:$K$35,9,FALSE))</f>
        <v/>
      </c>
      <c r="U209" s="268" t="str">
        <f>IF(U208="","",VLOOKUP(U208,'参考様式１ シフト記号表（勤務時間帯）'!$C$6:$K$35,9,FALSE))</f>
        <v/>
      </c>
      <c r="V209" s="268" t="str">
        <f>IF(V208="","",VLOOKUP(V208,'参考様式１ シフト記号表（勤務時間帯）'!$C$6:$K$35,9,FALSE))</f>
        <v/>
      </c>
      <c r="W209" s="268" t="str">
        <f>IF(W208="","",VLOOKUP(W208,'参考様式１ シフト記号表（勤務時間帯）'!$C$6:$K$35,9,FALSE))</f>
        <v/>
      </c>
      <c r="X209" s="268" t="str">
        <f>IF(X208="","",VLOOKUP(X208,'参考様式１ シフト記号表（勤務時間帯）'!$C$6:$K$35,9,FALSE))</f>
        <v/>
      </c>
      <c r="Y209" s="280" t="str">
        <f>IF(Y208="","",VLOOKUP(Y208,'参考様式１ シフト記号表（勤務時間帯）'!$C$6:$K$35,9,FALSE))</f>
        <v/>
      </c>
      <c r="Z209" s="256" t="str">
        <f>IF(Z208="","",VLOOKUP(Z208,'参考様式１ シフト記号表（勤務時間帯）'!$C$6:$K$35,9,FALSE))</f>
        <v/>
      </c>
      <c r="AA209" s="268" t="str">
        <f>IF(AA208="","",VLOOKUP(AA208,'参考様式１ シフト記号表（勤務時間帯）'!$C$6:$K$35,9,FALSE))</f>
        <v/>
      </c>
      <c r="AB209" s="268" t="str">
        <f>IF(AB208="","",VLOOKUP(AB208,'参考様式１ シフト記号表（勤務時間帯）'!$C$6:$K$35,9,FALSE))</f>
        <v/>
      </c>
      <c r="AC209" s="268" t="str">
        <f>IF(AC208="","",VLOOKUP(AC208,'参考様式１ シフト記号表（勤務時間帯）'!$C$6:$K$35,9,FALSE))</f>
        <v/>
      </c>
      <c r="AD209" s="268" t="str">
        <f>IF(AD208="","",VLOOKUP(AD208,'参考様式１ シフト記号表（勤務時間帯）'!$C$6:$K$35,9,FALSE))</f>
        <v/>
      </c>
      <c r="AE209" s="268" t="str">
        <f>IF(AE208="","",VLOOKUP(AE208,'参考様式１ シフト記号表（勤務時間帯）'!$C$6:$K$35,9,FALSE))</f>
        <v/>
      </c>
      <c r="AF209" s="280" t="str">
        <f>IF(AF208="","",VLOOKUP(AF208,'参考様式１ シフト記号表（勤務時間帯）'!$C$6:$K$35,9,FALSE))</f>
        <v/>
      </c>
      <c r="AG209" s="256" t="str">
        <f>IF(AG208="","",VLOOKUP(AG208,'参考様式１ シフト記号表（勤務時間帯）'!$C$6:$K$35,9,FALSE))</f>
        <v/>
      </c>
      <c r="AH209" s="268" t="str">
        <f>IF(AH208="","",VLOOKUP(AH208,'参考様式１ シフト記号表（勤務時間帯）'!$C$6:$K$35,9,FALSE))</f>
        <v/>
      </c>
      <c r="AI209" s="268" t="str">
        <f>IF(AI208="","",VLOOKUP(AI208,'参考様式１ シフト記号表（勤務時間帯）'!$C$6:$K$35,9,FALSE))</f>
        <v/>
      </c>
      <c r="AJ209" s="268" t="str">
        <f>IF(AJ208="","",VLOOKUP(AJ208,'参考様式１ シフト記号表（勤務時間帯）'!$C$6:$K$35,9,FALSE))</f>
        <v/>
      </c>
      <c r="AK209" s="268" t="str">
        <f>IF(AK208="","",VLOOKUP(AK208,'参考様式１ シフト記号表（勤務時間帯）'!$C$6:$K$35,9,FALSE))</f>
        <v/>
      </c>
      <c r="AL209" s="268" t="str">
        <f>IF(AL208="","",VLOOKUP(AL208,'参考様式１ シフト記号表（勤務時間帯）'!$C$6:$K$35,9,FALSE))</f>
        <v/>
      </c>
      <c r="AM209" s="280" t="str">
        <f>IF(AM208="","",VLOOKUP(AM208,'参考様式１ シフト記号表（勤務時間帯）'!$C$6:$K$35,9,FALSE))</f>
        <v/>
      </c>
      <c r="AN209" s="256" t="str">
        <f>IF(AN208="","",VLOOKUP(AN208,'参考様式１ シフト記号表（勤務時間帯）'!$C$6:$K$35,9,FALSE))</f>
        <v/>
      </c>
      <c r="AO209" s="268" t="str">
        <f>IF(AO208="","",VLOOKUP(AO208,'参考様式１ シフト記号表（勤務時間帯）'!$C$6:$K$35,9,FALSE))</f>
        <v/>
      </c>
      <c r="AP209" s="268" t="str">
        <f>IF(AP208="","",VLOOKUP(AP208,'参考様式１ シフト記号表（勤務時間帯）'!$C$6:$K$35,9,FALSE))</f>
        <v/>
      </c>
      <c r="AQ209" s="268" t="str">
        <f>IF(AQ208="","",VLOOKUP(AQ208,'参考様式１ シフト記号表（勤務時間帯）'!$C$6:$K$35,9,FALSE))</f>
        <v/>
      </c>
      <c r="AR209" s="268" t="str">
        <f>IF(AR208="","",VLOOKUP(AR208,'参考様式１ シフト記号表（勤務時間帯）'!$C$6:$K$35,9,FALSE))</f>
        <v/>
      </c>
      <c r="AS209" s="268" t="str">
        <f>IF(AS208="","",VLOOKUP(AS208,'参考様式１ シフト記号表（勤務時間帯）'!$C$6:$K$35,9,FALSE))</f>
        <v/>
      </c>
      <c r="AT209" s="280" t="str">
        <f>IF(AT208="","",VLOOKUP(AT208,'参考様式１ シフト記号表（勤務時間帯）'!$C$6:$K$35,9,FALSE))</f>
        <v/>
      </c>
      <c r="AU209" s="256" t="str">
        <f>IF(AU208="","",VLOOKUP(AU208,'参考様式１ シフト記号表（勤務時間帯）'!$C$6:$K$35,9,FALSE))</f>
        <v/>
      </c>
      <c r="AV209" s="268" t="str">
        <f>IF(AV208="","",VLOOKUP(AV208,'参考様式１ シフト記号表（勤務時間帯）'!$C$6:$K$35,9,FALSE))</f>
        <v/>
      </c>
      <c r="AW209" s="268" t="str">
        <f>IF(AW208="","",VLOOKUP(AW208,'参考様式１ シフト記号表（勤務時間帯）'!$C$6:$K$35,9,FALSE))</f>
        <v/>
      </c>
      <c r="AX209" s="327">
        <f>IF($BB$3="４週",SUM(S209:AT209),IF($BB$3="暦月",SUM(S209:AW209),""))</f>
        <v>0</v>
      </c>
      <c r="AY209" s="340"/>
      <c r="AZ209" s="352">
        <f>IF($BB$3="４週",AX209/4,IF($BB$3="暦月",'参考様式１（100名）'!AX209/('参考様式１（100名）'!$BB$8/7),""))</f>
        <v>0</v>
      </c>
      <c r="BA209" s="362"/>
      <c r="BB209" s="381"/>
      <c r="BC209" s="205"/>
      <c r="BD209" s="205"/>
      <c r="BE209" s="205"/>
      <c r="BF209" s="217"/>
    </row>
    <row r="210" spans="2:58" ht="20.25" customHeight="1">
      <c r="B210" s="101"/>
      <c r="C210" s="121"/>
      <c r="D210" s="139"/>
      <c r="E210" s="150"/>
      <c r="F210" s="423">
        <f>C208</f>
        <v>0</v>
      </c>
      <c r="G210" s="168"/>
      <c r="H210" s="179"/>
      <c r="I210" s="187"/>
      <c r="J210" s="187"/>
      <c r="K210" s="192"/>
      <c r="L210" s="200"/>
      <c r="M210" s="207"/>
      <c r="N210" s="207"/>
      <c r="O210" s="219"/>
      <c r="P210" s="226" t="s">
        <v>107</v>
      </c>
      <c r="Q210" s="235"/>
      <c r="R210" s="243"/>
      <c r="S210" s="257" t="str">
        <f>IF(S208="","",VLOOKUP(S208,'参考様式１ シフト記号表（勤務時間帯）'!$C$6:$S$35,17,FALSE))</f>
        <v/>
      </c>
      <c r="T210" s="269" t="str">
        <f>IF(T208="","",VLOOKUP(T208,'参考様式１ シフト記号表（勤務時間帯）'!$C$6:$S$35,17,FALSE))</f>
        <v/>
      </c>
      <c r="U210" s="269" t="str">
        <f>IF(U208="","",VLOOKUP(U208,'参考様式１ シフト記号表（勤務時間帯）'!$C$6:$S$35,17,FALSE))</f>
        <v/>
      </c>
      <c r="V210" s="269" t="str">
        <f>IF(V208="","",VLOOKUP(V208,'参考様式１ シフト記号表（勤務時間帯）'!$C$6:$S$35,17,FALSE))</f>
        <v/>
      </c>
      <c r="W210" s="269" t="str">
        <f>IF(W208="","",VLOOKUP(W208,'参考様式１ シフト記号表（勤務時間帯）'!$C$6:$S$35,17,FALSE))</f>
        <v/>
      </c>
      <c r="X210" s="269" t="str">
        <f>IF(X208="","",VLOOKUP(X208,'参考様式１ シフト記号表（勤務時間帯）'!$C$6:$S$35,17,FALSE))</f>
        <v/>
      </c>
      <c r="Y210" s="281" t="str">
        <f>IF(Y208="","",VLOOKUP(Y208,'参考様式１ シフト記号表（勤務時間帯）'!$C$6:$S$35,17,FALSE))</f>
        <v/>
      </c>
      <c r="Z210" s="257" t="str">
        <f>IF(Z208="","",VLOOKUP(Z208,'参考様式１ シフト記号表（勤務時間帯）'!$C$6:$S$35,17,FALSE))</f>
        <v/>
      </c>
      <c r="AA210" s="269" t="str">
        <f>IF(AA208="","",VLOOKUP(AA208,'参考様式１ シフト記号表（勤務時間帯）'!$C$6:$S$35,17,FALSE))</f>
        <v/>
      </c>
      <c r="AB210" s="269" t="str">
        <f>IF(AB208="","",VLOOKUP(AB208,'参考様式１ シフト記号表（勤務時間帯）'!$C$6:$S$35,17,FALSE))</f>
        <v/>
      </c>
      <c r="AC210" s="269" t="str">
        <f>IF(AC208="","",VLOOKUP(AC208,'参考様式１ シフト記号表（勤務時間帯）'!$C$6:$S$35,17,FALSE))</f>
        <v/>
      </c>
      <c r="AD210" s="269" t="str">
        <f>IF(AD208="","",VLOOKUP(AD208,'参考様式１ シフト記号表（勤務時間帯）'!$C$6:$S$35,17,FALSE))</f>
        <v/>
      </c>
      <c r="AE210" s="269" t="str">
        <f>IF(AE208="","",VLOOKUP(AE208,'参考様式１ シフト記号表（勤務時間帯）'!$C$6:$S$35,17,FALSE))</f>
        <v/>
      </c>
      <c r="AF210" s="281" t="str">
        <f>IF(AF208="","",VLOOKUP(AF208,'参考様式１ シフト記号表（勤務時間帯）'!$C$6:$S$35,17,FALSE))</f>
        <v/>
      </c>
      <c r="AG210" s="257" t="str">
        <f>IF(AG208="","",VLOOKUP(AG208,'参考様式１ シフト記号表（勤務時間帯）'!$C$6:$S$35,17,FALSE))</f>
        <v/>
      </c>
      <c r="AH210" s="269" t="str">
        <f>IF(AH208="","",VLOOKUP(AH208,'参考様式１ シフト記号表（勤務時間帯）'!$C$6:$S$35,17,FALSE))</f>
        <v/>
      </c>
      <c r="AI210" s="269" t="str">
        <f>IF(AI208="","",VLOOKUP(AI208,'参考様式１ シフト記号表（勤務時間帯）'!$C$6:$S$35,17,FALSE))</f>
        <v/>
      </c>
      <c r="AJ210" s="269" t="str">
        <f>IF(AJ208="","",VLOOKUP(AJ208,'参考様式１ シフト記号表（勤務時間帯）'!$C$6:$S$35,17,FALSE))</f>
        <v/>
      </c>
      <c r="AK210" s="269" t="str">
        <f>IF(AK208="","",VLOOKUP(AK208,'参考様式１ シフト記号表（勤務時間帯）'!$C$6:$S$35,17,FALSE))</f>
        <v/>
      </c>
      <c r="AL210" s="269" t="str">
        <f>IF(AL208="","",VLOOKUP(AL208,'参考様式１ シフト記号表（勤務時間帯）'!$C$6:$S$35,17,FALSE))</f>
        <v/>
      </c>
      <c r="AM210" s="281" t="str">
        <f>IF(AM208="","",VLOOKUP(AM208,'参考様式１ シフト記号表（勤務時間帯）'!$C$6:$S$35,17,FALSE))</f>
        <v/>
      </c>
      <c r="AN210" s="257" t="str">
        <f>IF(AN208="","",VLOOKUP(AN208,'参考様式１ シフト記号表（勤務時間帯）'!$C$6:$S$35,17,FALSE))</f>
        <v/>
      </c>
      <c r="AO210" s="269" t="str">
        <f>IF(AO208="","",VLOOKUP(AO208,'参考様式１ シフト記号表（勤務時間帯）'!$C$6:$S$35,17,FALSE))</f>
        <v/>
      </c>
      <c r="AP210" s="269" t="str">
        <f>IF(AP208="","",VLOOKUP(AP208,'参考様式１ シフト記号表（勤務時間帯）'!$C$6:$S$35,17,FALSE))</f>
        <v/>
      </c>
      <c r="AQ210" s="269" t="str">
        <f>IF(AQ208="","",VLOOKUP(AQ208,'参考様式１ シフト記号表（勤務時間帯）'!$C$6:$S$35,17,FALSE))</f>
        <v/>
      </c>
      <c r="AR210" s="269" t="str">
        <f>IF(AR208="","",VLOOKUP(AR208,'参考様式１ シフト記号表（勤務時間帯）'!$C$6:$S$35,17,FALSE))</f>
        <v/>
      </c>
      <c r="AS210" s="269" t="str">
        <f>IF(AS208="","",VLOOKUP(AS208,'参考様式１ シフト記号表（勤務時間帯）'!$C$6:$S$35,17,FALSE))</f>
        <v/>
      </c>
      <c r="AT210" s="281" t="str">
        <f>IF(AT208="","",VLOOKUP(AT208,'参考様式１ シフト記号表（勤務時間帯）'!$C$6:$S$35,17,FALSE))</f>
        <v/>
      </c>
      <c r="AU210" s="257" t="str">
        <f>IF(AU208="","",VLOOKUP(AU208,'参考様式１ シフト記号表（勤務時間帯）'!$C$6:$S$35,17,FALSE))</f>
        <v/>
      </c>
      <c r="AV210" s="269" t="str">
        <f>IF(AV208="","",VLOOKUP(AV208,'参考様式１ シフト記号表（勤務時間帯）'!$C$6:$S$35,17,FALSE))</f>
        <v/>
      </c>
      <c r="AW210" s="269" t="str">
        <f>IF(AW208="","",VLOOKUP(AW208,'参考様式１ シフト記号表（勤務時間帯）'!$C$6:$S$35,17,FALSE))</f>
        <v/>
      </c>
      <c r="AX210" s="328">
        <f>IF($BB$3="４週",SUM(S210:AT210),IF($BB$3="暦月",SUM(S210:AW210),""))</f>
        <v>0</v>
      </c>
      <c r="AY210" s="341"/>
      <c r="AZ210" s="353">
        <f>IF($BB$3="４週",AX210/4,IF($BB$3="暦月",'参考様式１（100名）'!AX210/('参考様式１（100名）'!$BB$8/7),""))</f>
        <v>0</v>
      </c>
      <c r="BA210" s="363"/>
      <c r="BB210" s="382"/>
      <c r="BC210" s="207"/>
      <c r="BD210" s="207"/>
      <c r="BE210" s="207"/>
      <c r="BF210" s="219"/>
    </row>
    <row r="211" spans="2:58" ht="20.25" customHeight="1">
      <c r="B211" s="101">
        <f>B208+1</f>
        <v>64</v>
      </c>
      <c r="C211" s="119"/>
      <c r="D211" s="137"/>
      <c r="E211" s="148"/>
      <c r="F211" s="156"/>
      <c r="G211" s="156"/>
      <c r="H211" s="180"/>
      <c r="I211" s="187"/>
      <c r="J211" s="187"/>
      <c r="K211" s="192"/>
      <c r="L211" s="199"/>
      <c r="M211" s="206"/>
      <c r="N211" s="206"/>
      <c r="O211" s="218"/>
      <c r="P211" s="227" t="s">
        <v>105</v>
      </c>
      <c r="Q211" s="236"/>
      <c r="R211" s="244"/>
      <c r="S211" s="431"/>
      <c r="T211" s="434"/>
      <c r="U211" s="434"/>
      <c r="V211" s="434"/>
      <c r="W211" s="434"/>
      <c r="X211" s="434"/>
      <c r="Y211" s="436"/>
      <c r="Z211" s="431"/>
      <c r="AA211" s="434"/>
      <c r="AB211" s="434"/>
      <c r="AC211" s="434"/>
      <c r="AD211" s="434"/>
      <c r="AE211" s="434"/>
      <c r="AF211" s="436"/>
      <c r="AG211" s="431"/>
      <c r="AH211" s="434"/>
      <c r="AI211" s="434"/>
      <c r="AJ211" s="434"/>
      <c r="AK211" s="434"/>
      <c r="AL211" s="434"/>
      <c r="AM211" s="436"/>
      <c r="AN211" s="431"/>
      <c r="AO211" s="434"/>
      <c r="AP211" s="434"/>
      <c r="AQ211" s="434"/>
      <c r="AR211" s="434"/>
      <c r="AS211" s="434"/>
      <c r="AT211" s="436"/>
      <c r="AU211" s="431"/>
      <c r="AV211" s="434"/>
      <c r="AW211" s="434"/>
      <c r="AX211" s="439"/>
      <c r="AY211" s="443"/>
      <c r="AZ211" s="446"/>
      <c r="BA211" s="449"/>
      <c r="BB211" s="380"/>
      <c r="BC211" s="206"/>
      <c r="BD211" s="206"/>
      <c r="BE211" s="206"/>
      <c r="BF211" s="218"/>
    </row>
    <row r="212" spans="2:58" ht="20.25" customHeight="1">
      <c r="B212" s="101"/>
      <c r="C212" s="120"/>
      <c r="D212" s="138"/>
      <c r="E212" s="149"/>
      <c r="F212" s="154"/>
      <c r="G212" s="167"/>
      <c r="H212" s="179"/>
      <c r="I212" s="187"/>
      <c r="J212" s="187"/>
      <c r="K212" s="192"/>
      <c r="L212" s="198"/>
      <c r="M212" s="205"/>
      <c r="N212" s="205"/>
      <c r="O212" s="217"/>
      <c r="P212" s="225" t="s">
        <v>40</v>
      </c>
      <c r="Q212" s="234"/>
      <c r="R212" s="242"/>
      <c r="S212" s="256" t="str">
        <f>IF(S211="","",VLOOKUP(S211,'参考様式１ シフト記号表（勤務時間帯）'!$C$6:$K$35,9,FALSE))</f>
        <v/>
      </c>
      <c r="T212" s="268" t="str">
        <f>IF(T211="","",VLOOKUP(T211,'参考様式１ シフト記号表（勤務時間帯）'!$C$6:$K$35,9,FALSE))</f>
        <v/>
      </c>
      <c r="U212" s="268" t="str">
        <f>IF(U211="","",VLOOKUP(U211,'参考様式１ シフト記号表（勤務時間帯）'!$C$6:$K$35,9,FALSE))</f>
        <v/>
      </c>
      <c r="V212" s="268" t="str">
        <f>IF(V211="","",VLOOKUP(V211,'参考様式１ シフト記号表（勤務時間帯）'!$C$6:$K$35,9,FALSE))</f>
        <v/>
      </c>
      <c r="W212" s="268" t="str">
        <f>IF(W211="","",VLOOKUP(W211,'参考様式１ シフト記号表（勤務時間帯）'!$C$6:$K$35,9,FALSE))</f>
        <v/>
      </c>
      <c r="X212" s="268" t="str">
        <f>IF(X211="","",VLOOKUP(X211,'参考様式１ シフト記号表（勤務時間帯）'!$C$6:$K$35,9,FALSE))</f>
        <v/>
      </c>
      <c r="Y212" s="280" t="str">
        <f>IF(Y211="","",VLOOKUP(Y211,'参考様式１ シフト記号表（勤務時間帯）'!$C$6:$K$35,9,FALSE))</f>
        <v/>
      </c>
      <c r="Z212" s="256" t="str">
        <f>IF(Z211="","",VLOOKUP(Z211,'参考様式１ シフト記号表（勤務時間帯）'!$C$6:$K$35,9,FALSE))</f>
        <v/>
      </c>
      <c r="AA212" s="268" t="str">
        <f>IF(AA211="","",VLOOKUP(AA211,'参考様式１ シフト記号表（勤務時間帯）'!$C$6:$K$35,9,FALSE))</f>
        <v/>
      </c>
      <c r="AB212" s="268" t="str">
        <f>IF(AB211="","",VLOOKUP(AB211,'参考様式１ シフト記号表（勤務時間帯）'!$C$6:$K$35,9,FALSE))</f>
        <v/>
      </c>
      <c r="AC212" s="268" t="str">
        <f>IF(AC211="","",VLOOKUP(AC211,'参考様式１ シフト記号表（勤務時間帯）'!$C$6:$K$35,9,FALSE))</f>
        <v/>
      </c>
      <c r="AD212" s="268" t="str">
        <f>IF(AD211="","",VLOOKUP(AD211,'参考様式１ シフト記号表（勤務時間帯）'!$C$6:$K$35,9,FALSE))</f>
        <v/>
      </c>
      <c r="AE212" s="268" t="str">
        <f>IF(AE211="","",VLOOKUP(AE211,'参考様式１ シフト記号表（勤務時間帯）'!$C$6:$K$35,9,FALSE))</f>
        <v/>
      </c>
      <c r="AF212" s="280" t="str">
        <f>IF(AF211="","",VLOOKUP(AF211,'参考様式１ シフト記号表（勤務時間帯）'!$C$6:$K$35,9,FALSE))</f>
        <v/>
      </c>
      <c r="AG212" s="256" t="str">
        <f>IF(AG211="","",VLOOKUP(AG211,'参考様式１ シフト記号表（勤務時間帯）'!$C$6:$K$35,9,FALSE))</f>
        <v/>
      </c>
      <c r="AH212" s="268" t="str">
        <f>IF(AH211="","",VLOOKUP(AH211,'参考様式１ シフト記号表（勤務時間帯）'!$C$6:$K$35,9,FALSE))</f>
        <v/>
      </c>
      <c r="AI212" s="268" t="str">
        <f>IF(AI211="","",VLOOKUP(AI211,'参考様式１ シフト記号表（勤務時間帯）'!$C$6:$K$35,9,FALSE))</f>
        <v/>
      </c>
      <c r="AJ212" s="268" t="str">
        <f>IF(AJ211="","",VLOOKUP(AJ211,'参考様式１ シフト記号表（勤務時間帯）'!$C$6:$K$35,9,FALSE))</f>
        <v/>
      </c>
      <c r="AK212" s="268" t="str">
        <f>IF(AK211="","",VLOOKUP(AK211,'参考様式１ シフト記号表（勤務時間帯）'!$C$6:$K$35,9,FALSE))</f>
        <v/>
      </c>
      <c r="AL212" s="268" t="str">
        <f>IF(AL211="","",VLOOKUP(AL211,'参考様式１ シフト記号表（勤務時間帯）'!$C$6:$K$35,9,FALSE))</f>
        <v/>
      </c>
      <c r="AM212" s="280" t="str">
        <f>IF(AM211="","",VLOOKUP(AM211,'参考様式１ シフト記号表（勤務時間帯）'!$C$6:$K$35,9,FALSE))</f>
        <v/>
      </c>
      <c r="AN212" s="256" t="str">
        <f>IF(AN211="","",VLOOKUP(AN211,'参考様式１ シフト記号表（勤務時間帯）'!$C$6:$K$35,9,FALSE))</f>
        <v/>
      </c>
      <c r="AO212" s="268" t="str">
        <f>IF(AO211="","",VLOOKUP(AO211,'参考様式１ シフト記号表（勤務時間帯）'!$C$6:$K$35,9,FALSE))</f>
        <v/>
      </c>
      <c r="AP212" s="268" t="str">
        <f>IF(AP211="","",VLOOKUP(AP211,'参考様式１ シフト記号表（勤務時間帯）'!$C$6:$K$35,9,FALSE))</f>
        <v/>
      </c>
      <c r="AQ212" s="268" t="str">
        <f>IF(AQ211="","",VLOOKUP(AQ211,'参考様式１ シフト記号表（勤務時間帯）'!$C$6:$K$35,9,FALSE))</f>
        <v/>
      </c>
      <c r="AR212" s="268" t="str">
        <f>IF(AR211="","",VLOOKUP(AR211,'参考様式１ シフト記号表（勤務時間帯）'!$C$6:$K$35,9,FALSE))</f>
        <v/>
      </c>
      <c r="AS212" s="268" t="str">
        <f>IF(AS211="","",VLOOKUP(AS211,'参考様式１ シフト記号表（勤務時間帯）'!$C$6:$K$35,9,FALSE))</f>
        <v/>
      </c>
      <c r="AT212" s="280" t="str">
        <f>IF(AT211="","",VLOOKUP(AT211,'参考様式１ シフト記号表（勤務時間帯）'!$C$6:$K$35,9,FALSE))</f>
        <v/>
      </c>
      <c r="AU212" s="256" t="str">
        <f>IF(AU211="","",VLOOKUP(AU211,'参考様式１ シフト記号表（勤務時間帯）'!$C$6:$K$35,9,FALSE))</f>
        <v/>
      </c>
      <c r="AV212" s="268" t="str">
        <f>IF(AV211="","",VLOOKUP(AV211,'参考様式１ シフト記号表（勤務時間帯）'!$C$6:$K$35,9,FALSE))</f>
        <v/>
      </c>
      <c r="AW212" s="268" t="str">
        <f>IF(AW211="","",VLOOKUP(AW211,'参考様式１ シフト記号表（勤務時間帯）'!$C$6:$K$35,9,FALSE))</f>
        <v/>
      </c>
      <c r="AX212" s="327">
        <f>IF($BB$3="４週",SUM(S212:AT212),IF($BB$3="暦月",SUM(S212:AW212),""))</f>
        <v>0</v>
      </c>
      <c r="AY212" s="340"/>
      <c r="AZ212" s="352">
        <f>IF($BB$3="４週",AX212/4,IF($BB$3="暦月",'参考様式１（100名）'!AX212/('参考様式１（100名）'!$BB$8/7),""))</f>
        <v>0</v>
      </c>
      <c r="BA212" s="362"/>
      <c r="BB212" s="381"/>
      <c r="BC212" s="205"/>
      <c r="BD212" s="205"/>
      <c r="BE212" s="205"/>
      <c r="BF212" s="217"/>
    </row>
    <row r="213" spans="2:58" ht="20.25" customHeight="1">
      <c r="B213" s="101"/>
      <c r="C213" s="121"/>
      <c r="D213" s="139"/>
      <c r="E213" s="150"/>
      <c r="F213" s="423">
        <f>C211</f>
        <v>0</v>
      </c>
      <c r="G213" s="168"/>
      <c r="H213" s="179"/>
      <c r="I213" s="187"/>
      <c r="J213" s="187"/>
      <c r="K213" s="192"/>
      <c r="L213" s="200"/>
      <c r="M213" s="207"/>
      <c r="N213" s="207"/>
      <c r="O213" s="219"/>
      <c r="P213" s="226" t="s">
        <v>107</v>
      </c>
      <c r="Q213" s="235"/>
      <c r="R213" s="243"/>
      <c r="S213" s="257" t="str">
        <f>IF(S211="","",VLOOKUP(S211,'参考様式１ シフト記号表（勤務時間帯）'!$C$6:$S$35,17,FALSE))</f>
        <v/>
      </c>
      <c r="T213" s="269" t="str">
        <f>IF(T211="","",VLOOKUP(T211,'参考様式１ シフト記号表（勤務時間帯）'!$C$6:$S$35,17,FALSE))</f>
        <v/>
      </c>
      <c r="U213" s="269" t="str">
        <f>IF(U211="","",VLOOKUP(U211,'参考様式１ シフト記号表（勤務時間帯）'!$C$6:$S$35,17,FALSE))</f>
        <v/>
      </c>
      <c r="V213" s="269" t="str">
        <f>IF(V211="","",VLOOKUP(V211,'参考様式１ シフト記号表（勤務時間帯）'!$C$6:$S$35,17,FALSE))</f>
        <v/>
      </c>
      <c r="W213" s="269" t="str">
        <f>IF(W211="","",VLOOKUP(W211,'参考様式１ シフト記号表（勤務時間帯）'!$C$6:$S$35,17,FALSE))</f>
        <v/>
      </c>
      <c r="X213" s="269" t="str">
        <f>IF(X211="","",VLOOKUP(X211,'参考様式１ シフト記号表（勤務時間帯）'!$C$6:$S$35,17,FALSE))</f>
        <v/>
      </c>
      <c r="Y213" s="281" t="str">
        <f>IF(Y211="","",VLOOKUP(Y211,'参考様式１ シフト記号表（勤務時間帯）'!$C$6:$S$35,17,FALSE))</f>
        <v/>
      </c>
      <c r="Z213" s="257" t="str">
        <f>IF(Z211="","",VLOOKUP(Z211,'参考様式１ シフト記号表（勤務時間帯）'!$C$6:$S$35,17,FALSE))</f>
        <v/>
      </c>
      <c r="AA213" s="269" t="str">
        <f>IF(AA211="","",VLOOKUP(AA211,'参考様式１ シフト記号表（勤務時間帯）'!$C$6:$S$35,17,FALSE))</f>
        <v/>
      </c>
      <c r="AB213" s="269" t="str">
        <f>IF(AB211="","",VLOOKUP(AB211,'参考様式１ シフト記号表（勤務時間帯）'!$C$6:$S$35,17,FALSE))</f>
        <v/>
      </c>
      <c r="AC213" s="269" t="str">
        <f>IF(AC211="","",VLOOKUP(AC211,'参考様式１ シフト記号表（勤務時間帯）'!$C$6:$S$35,17,FALSE))</f>
        <v/>
      </c>
      <c r="AD213" s="269" t="str">
        <f>IF(AD211="","",VLOOKUP(AD211,'参考様式１ シフト記号表（勤務時間帯）'!$C$6:$S$35,17,FALSE))</f>
        <v/>
      </c>
      <c r="AE213" s="269" t="str">
        <f>IF(AE211="","",VLOOKUP(AE211,'参考様式１ シフト記号表（勤務時間帯）'!$C$6:$S$35,17,FALSE))</f>
        <v/>
      </c>
      <c r="AF213" s="281" t="str">
        <f>IF(AF211="","",VLOOKUP(AF211,'参考様式１ シフト記号表（勤務時間帯）'!$C$6:$S$35,17,FALSE))</f>
        <v/>
      </c>
      <c r="AG213" s="257" t="str">
        <f>IF(AG211="","",VLOOKUP(AG211,'参考様式１ シフト記号表（勤務時間帯）'!$C$6:$S$35,17,FALSE))</f>
        <v/>
      </c>
      <c r="AH213" s="269" t="str">
        <f>IF(AH211="","",VLOOKUP(AH211,'参考様式１ シフト記号表（勤務時間帯）'!$C$6:$S$35,17,FALSE))</f>
        <v/>
      </c>
      <c r="AI213" s="269" t="str">
        <f>IF(AI211="","",VLOOKUP(AI211,'参考様式１ シフト記号表（勤務時間帯）'!$C$6:$S$35,17,FALSE))</f>
        <v/>
      </c>
      <c r="AJ213" s="269" t="str">
        <f>IF(AJ211="","",VLOOKUP(AJ211,'参考様式１ シフト記号表（勤務時間帯）'!$C$6:$S$35,17,FALSE))</f>
        <v/>
      </c>
      <c r="AK213" s="269" t="str">
        <f>IF(AK211="","",VLOOKUP(AK211,'参考様式１ シフト記号表（勤務時間帯）'!$C$6:$S$35,17,FALSE))</f>
        <v/>
      </c>
      <c r="AL213" s="269" t="str">
        <f>IF(AL211="","",VLOOKUP(AL211,'参考様式１ シフト記号表（勤務時間帯）'!$C$6:$S$35,17,FALSE))</f>
        <v/>
      </c>
      <c r="AM213" s="281" t="str">
        <f>IF(AM211="","",VLOOKUP(AM211,'参考様式１ シフト記号表（勤務時間帯）'!$C$6:$S$35,17,FALSE))</f>
        <v/>
      </c>
      <c r="AN213" s="257" t="str">
        <f>IF(AN211="","",VLOOKUP(AN211,'参考様式１ シフト記号表（勤務時間帯）'!$C$6:$S$35,17,FALSE))</f>
        <v/>
      </c>
      <c r="AO213" s="269" t="str">
        <f>IF(AO211="","",VLOOKUP(AO211,'参考様式１ シフト記号表（勤務時間帯）'!$C$6:$S$35,17,FALSE))</f>
        <v/>
      </c>
      <c r="AP213" s="269" t="str">
        <f>IF(AP211="","",VLOOKUP(AP211,'参考様式１ シフト記号表（勤務時間帯）'!$C$6:$S$35,17,FALSE))</f>
        <v/>
      </c>
      <c r="AQ213" s="269" t="str">
        <f>IF(AQ211="","",VLOOKUP(AQ211,'参考様式１ シフト記号表（勤務時間帯）'!$C$6:$S$35,17,FALSE))</f>
        <v/>
      </c>
      <c r="AR213" s="269" t="str">
        <f>IF(AR211="","",VLOOKUP(AR211,'参考様式１ シフト記号表（勤務時間帯）'!$C$6:$S$35,17,FALSE))</f>
        <v/>
      </c>
      <c r="AS213" s="269" t="str">
        <f>IF(AS211="","",VLOOKUP(AS211,'参考様式１ シフト記号表（勤務時間帯）'!$C$6:$S$35,17,FALSE))</f>
        <v/>
      </c>
      <c r="AT213" s="281" t="str">
        <f>IF(AT211="","",VLOOKUP(AT211,'参考様式１ シフト記号表（勤務時間帯）'!$C$6:$S$35,17,FALSE))</f>
        <v/>
      </c>
      <c r="AU213" s="257" t="str">
        <f>IF(AU211="","",VLOOKUP(AU211,'参考様式１ シフト記号表（勤務時間帯）'!$C$6:$S$35,17,FALSE))</f>
        <v/>
      </c>
      <c r="AV213" s="269" t="str">
        <f>IF(AV211="","",VLOOKUP(AV211,'参考様式１ シフト記号表（勤務時間帯）'!$C$6:$S$35,17,FALSE))</f>
        <v/>
      </c>
      <c r="AW213" s="269" t="str">
        <f>IF(AW211="","",VLOOKUP(AW211,'参考様式１ シフト記号表（勤務時間帯）'!$C$6:$S$35,17,FALSE))</f>
        <v/>
      </c>
      <c r="AX213" s="328">
        <f>IF($BB$3="４週",SUM(S213:AT213),IF($BB$3="暦月",SUM(S213:AW213),""))</f>
        <v>0</v>
      </c>
      <c r="AY213" s="341"/>
      <c r="AZ213" s="353">
        <f>IF($BB$3="４週",AX213/4,IF($BB$3="暦月",'参考様式１（100名）'!AX213/('参考様式１（100名）'!$BB$8/7),""))</f>
        <v>0</v>
      </c>
      <c r="BA213" s="363"/>
      <c r="BB213" s="382"/>
      <c r="BC213" s="207"/>
      <c r="BD213" s="207"/>
      <c r="BE213" s="207"/>
      <c r="BF213" s="219"/>
    </row>
    <row r="214" spans="2:58" ht="20.25" customHeight="1">
      <c r="B214" s="101">
        <f>B211+1</f>
        <v>65</v>
      </c>
      <c r="C214" s="119"/>
      <c r="D214" s="137"/>
      <c r="E214" s="148"/>
      <c r="F214" s="156"/>
      <c r="G214" s="156"/>
      <c r="H214" s="180"/>
      <c r="I214" s="187"/>
      <c r="J214" s="187"/>
      <c r="K214" s="192"/>
      <c r="L214" s="199"/>
      <c r="M214" s="206"/>
      <c r="N214" s="206"/>
      <c r="O214" s="218"/>
      <c r="P214" s="227" t="s">
        <v>105</v>
      </c>
      <c r="Q214" s="236"/>
      <c r="R214" s="244"/>
      <c r="S214" s="431"/>
      <c r="T214" s="434"/>
      <c r="U214" s="434"/>
      <c r="V214" s="434"/>
      <c r="W214" s="434"/>
      <c r="X214" s="434"/>
      <c r="Y214" s="436"/>
      <c r="Z214" s="431"/>
      <c r="AA214" s="434"/>
      <c r="AB214" s="434"/>
      <c r="AC214" s="434"/>
      <c r="AD214" s="434"/>
      <c r="AE214" s="434"/>
      <c r="AF214" s="436"/>
      <c r="AG214" s="431"/>
      <c r="AH214" s="434"/>
      <c r="AI214" s="434"/>
      <c r="AJ214" s="434"/>
      <c r="AK214" s="434"/>
      <c r="AL214" s="434"/>
      <c r="AM214" s="436"/>
      <c r="AN214" s="431"/>
      <c r="AO214" s="434"/>
      <c r="AP214" s="434"/>
      <c r="AQ214" s="434"/>
      <c r="AR214" s="434"/>
      <c r="AS214" s="434"/>
      <c r="AT214" s="436"/>
      <c r="AU214" s="431"/>
      <c r="AV214" s="434"/>
      <c r="AW214" s="434"/>
      <c r="AX214" s="439"/>
      <c r="AY214" s="443"/>
      <c r="AZ214" s="446"/>
      <c r="BA214" s="449"/>
      <c r="BB214" s="380"/>
      <c r="BC214" s="206"/>
      <c r="BD214" s="206"/>
      <c r="BE214" s="206"/>
      <c r="BF214" s="218"/>
    </row>
    <row r="215" spans="2:58" ht="20.25" customHeight="1">
      <c r="B215" s="101"/>
      <c r="C215" s="120"/>
      <c r="D215" s="138"/>
      <c r="E215" s="149"/>
      <c r="F215" s="154"/>
      <c r="G215" s="167"/>
      <c r="H215" s="179"/>
      <c r="I215" s="187"/>
      <c r="J215" s="187"/>
      <c r="K215" s="192"/>
      <c r="L215" s="198"/>
      <c r="M215" s="205"/>
      <c r="N215" s="205"/>
      <c r="O215" s="217"/>
      <c r="P215" s="225" t="s">
        <v>40</v>
      </c>
      <c r="Q215" s="234"/>
      <c r="R215" s="242"/>
      <c r="S215" s="256" t="str">
        <f>IF(S214="","",VLOOKUP(S214,'参考様式１ シフト記号表（勤務時間帯）'!$C$6:$K$35,9,FALSE))</f>
        <v/>
      </c>
      <c r="T215" s="268" t="str">
        <f>IF(T214="","",VLOOKUP(T214,'参考様式１ シフト記号表（勤務時間帯）'!$C$6:$K$35,9,FALSE))</f>
        <v/>
      </c>
      <c r="U215" s="268" t="str">
        <f>IF(U214="","",VLOOKUP(U214,'参考様式１ シフト記号表（勤務時間帯）'!$C$6:$K$35,9,FALSE))</f>
        <v/>
      </c>
      <c r="V215" s="268" t="str">
        <f>IF(V214="","",VLOOKUP(V214,'参考様式１ シフト記号表（勤務時間帯）'!$C$6:$K$35,9,FALSE))</f>
        <v/>
      </c>
      <c r="W215" s="268" t="str">
        <f>IF(W214="","",VLOOKUP(W214,'参考様式１ シフト記号表（勤務時間帯）'!$C$6:$K$35,9,FALSE))</f>
        <v/>
      </c>
      <c r="X215" s="268" t="str">
        <f>IF(X214="","",VLOOKUP(X214,'参考様式１ シフト記号表（勤務時間帯）'!$C$6:$K$35,9,FALSE))</f>
        <v/>
      </c>
      <c r="Y215" s="280" t="str">
        <f>IF(Y214="","",VLOOKUP(Y214,'参考様式１ シフト記号表（勤務時間帯）'!$C$6:$K$35,9,FALSE))</f>
        <v/>
      </c>
      <c r="Z215" s="256" t="str">
        <f>IF(Z214="","",VLOOKUP(Z214,'参考様式１ シフト記号表（勤務時間帯）'!$C$6:$K$35,9,FALSE))</f>
        <v/>
      </c>
      <c r="AA215" s="268" t="str">
        <f>IF(AA214="","",VLOOKUP(AA214,'参考様式１ シフト記号表（勤務時間帯）'!$C$6:$K$35,9,FALSE))</f>
        <v/>
      </c>
      <c r="AB215" s="268" t="str">
        <f>IF(AB214="","",VLOOKUP(AB214,'参考様式１ シフト記号表（勤務時間帯）'!$C$6:$K$35,9,FALSE))</f>
        <v/>
      </c>
      <c r="AC215" s="268" t="str">
        <f>IF(AC214="","",VLOOKUP(AC214,'参考様式１ シフト記号表（勤務時間帯）'!$C$6:$K$35,9,FALSE))</f>
        <v/>
      </c>
      <c r="AD215" s="268" t="str">
        <f>IF(AD214="","",VLOOKUP(AD214,'参考様式１ シフト記号表（勤務時間帯）'!$C$6:$K$35,9,FALSE))</f>
        <v/>
      </c>
      <c r="AE215" s="268" t="str">
        <f>IF(AE214="","",VLOOKUP(AE214,'参考様式１ シフト記号表（勤務時間帯）'!$C$6:$K$35,9,FALSE))</f>
        <v/>
      </c>
      <c r="AF215" s="280" t="str">
        <f>IF(AF214="","",VLOOKUP(AF214,'参考様式１ シフト記号表（勤務時間帯）'!$C$6:$K$35,9,FALSE))</f>
        <v/>
      </c>
      <c r="AG215" s="256" t="str">
        <f>IF(AG214="","",VLOOKUP(AG214,'参考様式１ シフト記号表（勤務時間帯）'!$C$6:$K$35,9,FALSE))</f>
        <v/>
      </c>
      <c r="AH215" s="268" t="str">
        <f>IF(AH214="","",VLOOKUP(AH214,'参考様式１ シフト記号表（勤務時間帯）'!$C$6:$K$35,9,FALSE))</f>
        <v/>
      </c>
      <c r="AI215" s="268" t="str">
        <f>IF(AI214="","",VLOOKUP(AI214,'参考様式１ シフト記号表（勤務時間帯）'!$C$6:$K$35,9,FALSE))</f>
        <v/>
      </c>
      <c r="AJ215" s="268" t="str">
        <f>IF(AJ214="","",VLOOKUP(AJ214,'参考様式１ シフト記号表（勤務時間帯）'!$C$6:$K$35,9,FALSE))</f>
        <v/>
      </c>
      <c r="AK215" s="268" t="str">
        <f>IF(AK214="","",VLOOKUP(AK214,'参考様式１ シフト記号表（勤務時間帯）'!$C$6:$K$35,9,FALSE))</f>
        <v/>
      </c>
      <c r="AL215" s="268" t="str">
        <f>IF(AL214="","",VLOOKUP(AL214,'参考様式１ シフト記号表（勤務時間帯）'!$C$6:$K$35,9,FALSE))</f>
        <v/>
      </c>
      <c r="AM215" s="280" t="str">
        <f>IF(AM214="","",VLOOKUP(AM214,'参考様式１ シフト記号表（勤務時間帯）'!$C$6:$K$35,9,FALSE))</f>
        <v/>
      </c>
      <c r="AN215" s="256" t="str">
        <f>IF(AN214="","",VLOOKUP(AN214,'参考様式１ シフト記号表（勤務時間帯）'!$C$6:$K$35,9,FALSE))</f>
        <v/>
      </c>
      <c r="AO215" s="268" t="str">
        <f>IF(AO214="","",VLOOKUP(AO214,'参考様式１ シフト記号表（勤務時間帯）'!$C$6:$K$35,9,FALSE))</f>
        <v/>
      </c>
      <c r="AP215" s="268" t="str">
        <f>IF(AP214="","",VLOOKUP(AP214,'参考様式１ シフト記号表（勤務時間帯）'!$C$6:$K$35,9,FALSE))</f>
        <v/>
      </c>
      <c r="AQ215" s="268" t="str">
        <f>IF(AQ214="","",VLOOKUP(AQ214,'参考様式１ シフト記号表（勤務時間帯）'!$C$6:$K$35,9,FALSE))</f>
        <v/>
      </c>
      <c r="AR215" s="268" t="str">
        <f>IF(AR214="","",VLOOKUP(AR214,'参考様式１ シフト記号表（勤務時間帯）'!$C$6:$K$35,9,FALSE))</f>
        <v/>
      </c>
      <c r="AS215" s="268" t="str">
        <f>IF(AS214="","",VLOOKUP(AS214,'参考様式１ シフト記号表（勤務時間帯）'!$C$6:$K$35,9,FALSE))</f>
        <v/>
      </c>
      <c r="AT215" s="280" t="str">
        <f>IF(AT214="","",VLOOKUP(AT214,'参考様式１ シフト記号表（勤務時間帯）'!$C$6:$K$35,9,FALSE))</f>
        <v/>
      </c>
      <c r="AU215" s="256" t="str">
        <f>IF(AU214="","",VLOOKUP(AU214,'参考様式１ シフト記号表（勤務時間帯）'!$C$6:$K$35,9,FALSE))</f>
        <v/>
      </c>
      <c r="AV215" s="268" t="str">
        <f>IF(AV214="","",VLOOKUP(AV214,'参考様式１ シフト記号表（勤務時間帯）'!$C$6:$K$35,9,FALSE))</f>
        <v/>
      </c>
      <c r="AW215" s="268" t="str">
        <f>IF(AW214="","",VLOOKUP(AW214,'参考様式１ シフト記号表（勤務時間帯）'!$C$6:$K$35,9,FALSE))</f>
        <v/>
      </c>
      <c r="AX215" s="327">
        <f>IF($BB$3="４週",SUM(S215:AT215),IF($BB$3="暦月",SUM(S215:AW215),""))</f>
        <v>0</v>
      </c>
      <c r="AY215" s="340"/>
      <c r="AZ215" s="352">
        <f>IF($BB$3="４週",AX215/4,IF($BB$3="暦月",'参考様式１（100名）'!AX215/('参考様式１（100名）'!$BB$8/7),""))</f>
        <v>0</v>
      </c>
      <c r="BA215" s="362"/>
      <c r="BB215" s="381"/>
      <c r="BC215" s="205"/>
      <c r="BD215" s="205"/>
      <c r="BE215" s="205"/>
      <c r="BF215" s="217"/>
    </row>
    <row r="216" spans="2:58" ht="20.25" customHeight="1">
      <c r="B216" s="101"/>
      <c r="C216" s="121"/>
      <c r="D216" s="139"/>
      <c r="E216" s="150"/>
      <c r="F216" s="423">
        <f>C214</f>
        <v>0</v>
      </c>
      <c r="G216" s="168"/>
      <c r="H216" s="179"/>
      <c r="I216" s="187"/>
      <c r="J216" s="187"/>
      <c r="K216" s="192"/>
      <c r="L216" s="200"/>
      <c r="M216" s="207"/>
      <c r="N216" s="207"/>
      <c r="O216" s="219"/>
      <c r="P216" s="226" t="s">
        <v>107</v>
      </c>
      <c r="Q216" s="235"/>
      <c r="R216" s="243"/>
      <c r="S216" s="257" t="str">
        <f>IF(S214="","",VLOOKUP(S214,'参考様式１ シフト記号表（勤務時間帯）'!$C$6:$S$35,17,FALSE))</f>
        <v/>
      </c>
      <c r="T216" s="269" t="str">
        <f>IF(T214="","",VLOOKUP(T214,'参考様式１ シフト記号表（勤務時間帯）'!$C$6:$S$35,17,FALSE))</f>
        <v/>
      </c>
      <c r="U216" s="269" t="str">
        <f>IF(U214="","",VLOOKUP(U214,'参考様式１ シフト記号表（勤務時間帯）'!$C$6:$S$35,17,FALSE))</f>
        <v/>
      </c>
      <c r="V216" s="269" t="str">
        <f>IF(V214="","",VLOOKUP(V214,'参考様式１ シフト記号表（勤務時間帯）'!$C$6:$S$35,17,FALSE))</f>
        <v/>
      </c>
      <c r="W216" s="269" t="str">
        <f>IF(W214="","",VLOOKUP(W214,'参考様式１ シフト記号表（勤務時間帯）'!$C$6:$S$35,17,FALSE))</f>
        <v/>
      </c>
      <c r="X216" s="269" t="str">
        <f>IF(X214="","",VLOOKUP(X214,'参考様式１ シフト記号表（勤務時間帯）'!$C$6:$S$35,17,FALSE))</f>
        <v/>
      </c>
      <c r="Y216" s="281" t="str">
        <f>IF(Y214="","",VLOOKUP(Y214,'参考様式１ シフト記号表（勤務時間帯）'!$C$6:$S$35,17,FALSE))</f>
        <v/>
      </c>
      <c r="Z216" s="257" t="str">
        <f>IF(Z214="","",VLOOKUP(Z214,'参考様式１ シフト記号表（勤務時間帯）'!$C$6:$S$35,17,FALSE))</f>
        <v/>
      </c>
      <c r="AA216" s="269" t="str">
        <f>IF(AA214="","",VLOOKUP(AA214,'参考様式１ シフト記号表（勤務時間帯）'!$C$6:$S$35,17,FALSE))</f>
        <v/>
      </c>
      <c r="AB216" s="269" t="str">
        <f>IF(AB214="","",VLOOKUP(AB214,'参考様式１ シフト記号表（勤務時間帯）'!$C$6:$S$35,17,FALSE))</f>
        <v/>
      </c>
      <c r="AC216" s="269" t="str">
        <f>IF(AC214="","",VLOOKUP(AC214,'参考様式１ シフト記号表（勤務時間帯）'!$C$6:$S$35,17,FALSE))</f>
        <v/>
      </c>
      <c r="AD216" s="269" t="str">
        <f>IF(AD214="","",VLOOKUP(AD214,'参考様式１ シフト記号表（勤務時間帯）'!$C$6:$S$35,17,FALSE))</f>
        <v/>
      </c>
      <c r="AE216" s="269" t="str">
        <f>IF(AE214="","",VLOOKUP(AE214,'参考様式１ シフト記号表（勤務時間帯）'!$C$6:$S$35,17,FALSE))</f>
        <v/>
      </c>
      <c r="AF216" s="281" t="str">
        <f>IF(AF214="","",VLOOKUP(AF214,'参考様式１ シフト記号表（勤務時間帯）'!$C$6:$S$35,17,FALSE))</f>
        <v/>
      </c>
      <c r="AG216" s="257" t="str">
        <f>IF(AG214="","",VLOOKUP(AG214,'参考様式１ シフト記号表（勤務時間帯）'!$C$6:$S$35,17,FALSE))</f>
        <v/>
      </c>
      <c r="AH216" s="269" t="str">
        <f>IF(AH214="","",VLOOKUP(AH214,'参考様式１ シフト記号表（勤務時間帯）'!$C$6:$S$35,17,FALSE))</f>
        <v/>
      </c>
      <c r="AI216" s="269" t="str">
        <f>IF(AI214="","",VLOOKUP(AI214,'参考様式１ シフト記号表（勤務時間帯）'!$C$6:$S$35,17,FALSE))</f>
        <v/>
      </c>
      <c r="AJ216" s="269" t="str">
        <f>IF(AJ214="","",VLOOKUP(AJ214,'参考様式１ シフト記号表（勤務時間帯）'!$C$6:$S$35,17,FALSE))</f>
        <v/>
      </c>
      <c r="AK216" s="269" t="str">
        <f>IF(AK214="","",VLOOKUP(AK214,'参考様式１ シフト記号表（勤務時間帯）'!$C$6:$S$35,17,FALSE))</f>
        <v/>
      </c>
      <c r="AL216" s="269" t="str">
        <f>IF(AL214="","",VLOOKUP(AL214,'参考様式１ シフト記号表（勤務時間帯）'!$C$6:$S$35,17,FALSE))</f>
        <v/>
      </c>
      <c r="AM216" s="281" t="str">
        <f>IF(AM214="","",VLOOKUP(AM214,'参考様式１ シフト記号表（勤務時間帯）'!$C$6:$S$35,17,FALSE))</f>
        <v/>
      </c>
      <c r="AN216" s="257" t="str">
        <f>IF(AN214="","",VLOOKUP(AN214,'参考様式１ シフト記号表（勤務時間帯）'!$C$6:$S$35,17,FALSE))</f>
        <v/>
      </c>
      <c r="AO216" s="269" t="str">
        <f>IF(AO214="","",VLOOKUP(AO214,'参考様式１ シフト記号表（勤務時間帯）'!$C$6:$S$35,17,FALSE))</f>
        <v/>
      </c>
      <c r="AP216" s="269" t="str">
        <f>IF(AP214="","",VLOOKUP(AP214,'参考様式１ シフト記号表（勤務時間帯）'!$C$6:$S$35,17,FALSE))</f>
        <v/>
      </c>
      <c r="AQ216" s="269" t="str">
        <f>IF(AQ214="","",VLOOKUP(AQ214,'参考様式１ シフト記号表（勤務時間帯）'!$C$6:$S$35,17,FALSE))</f>
        <v/>
      </c>
      <c r="AR216" s="269" t="str">
        <f>IF(AR214="","",VLOOKUP(AR214,'参考様式１ シフト記号表（勤務時間帯）'!$C$6:$S$35,17,FALSE))</f>
        <v/>
      </c>
      <c r="AS216" s="269" t="str">
        <f>IF(AS214="","",VLOOKUP(AS214,'参考様式１ シフト記号表（勤務時間帯）'!$C$6:$S$35,17,FALSE))</f>
        <v/>
      </c>
      <c r="AT216" s="281" t="str">
        <f>IF(AT214="","",VLOOKUP(AT214,'参考様式１ シフト記号表（勤務時間帯）'!$C$6:$S$35,17,FALSE))</f>
        <v/>
      </c>
      <c r="AU216" s="257" t="str">
        <f>IF(AU214="","",VLOOKUP(AU214,'参考様式１ シフト記号表（勤務時間帯）'!$C$6:$S$35,17,FALSE))</f>
        <v/>
      </c>
      <c r="AV216" s="269" t="str">
        <f>IF(AV214="","",VLOOKUP(AV214,'参考様式１ シフト記号表（勤務時間帯）'!$C$6:$S$35,17,FALSE))</f>
        <v/>
      </c>
      <c r="AW216" s="269" t="str">
        <f>IF(AW214="","",VLOOKUP(AW214,'参考様式１ シフト記号表（勤務時間帯）'!$C$6:$S$35,17,FALSE))</f>
        <v/>
      </c>
      <c r="AX216" s="328">
        <f>IF($BB$3="４週",SUM(S216:AT216),IF($BB$3="暦月",SUM(S216:AW216),""))</f>
        <v>0</v>
      </c>
      <c r="AY216" s="341"/>
      <c r="AZ216" s="353">
        <f>IF($BB$3="４週",AX216/4,IF($BB$3="暦月",'参考様式１（100名）'!AX216/('参考様式１（100名）'!$BB$8/7),""))</f>
        <v>0</v>
      </c>
      <c r="BA216" s="363"/>
      <c r="BB216" s="382"/>
      <c r="BC216" s="207"/>
      <c r="BD216" s="207"/>
      <c r="BE216" s="207"/>
      <c r="BF216" s="219"/>
    </row>
    <row r="217" spans="2:58" ht="20.25" customHeight="1">
      <c r="B217" s="101">
        <f>B214+1</f>
        <v>66</v>
      </c>
      <c r="C217" s="119"/>
      <c r="D217" s="137"/>
      <c r="E217" s="148"/>
      <c r="F217" s="156"/>
      <c r="G217" s="156"/>
      <c r="H217" s="180"/>
      <c r="I217" s="187"/>
      <c r="J217" s="187"/>
      <c r="K217" s="192"/>
      <c r="L217" s="199"/>
      <c r="M217" s="206"/>
      <c r="N217" s="206"/>
      <c r="O217" s="218"/>
      <c r="P217" s="227" t="s">
        <v>105</v>
      </c>
      <c r="Q217" s="236"/>
      <c r="R217" s="244"/>
      <c r="S217" s="431"/>
      <c r="T217" s="434"/>
      <c r="U217" s="434"/>
      <c r="V217" s="434"/>
      <c r="W217" s="434"/>
      <c r="X217" s="434"/>
      <c r="Y217" s="436"/>
      <c r="Z217" s="431"/>
      <c r="AA217" s="434"/>
      <c r="AB217" s="434"/>
      <c r="AC217" s="434"/>
      <c r="AD217" s="434"/>
      <c r="AE217" s="434"/>
      <c r="AF217" s="436"/>
      <c r="AG217" s="431"/>
      <c r="AH217" s="434"/>
      <c r="AI217" s="434"/>
      <c r="AJ217" s="434"/>
      <c r="AK217" s="434"/>
      <c r="AL217" s="434"/>
      <c r="AM217" s="436"/>
      <c r="AN217" s="431"/>
      <c r="AO217" s="434"/>
      <c r="AP217" s="434"/>
      <c r="AQ217" s="434"/>
      <c r="AR217" s="434"/>
      <c r="AS217" s="434"/>
      <c r="AT217" s="436"/>
      <c r="AU217" s="431"/>
      <c r="AV217" s="434"/>
      <c r="AW217" s="434"/>
      <c r="AX217" s="439"/>
      <c r="AY217" s="443"/>
      <c r="AZ217" s="446"/>
      <c r="BA217" s="449"/>
      <c r="BB217" s="380"/>
      <c r="BC217" s="206"/>
      <c r="BD217" s="206"/>
      <c r="BE217" s="206"/>
      <c r="BF217" s="218"/>
    </row>
    <row r="218" spans="2:58" ht="20.25" customHeight="1">
      <c r="B218" s="101"/>
      <c r="C218" s="120"/>
      <c r="D218" s="138"/>
      <c r="E218" s="149"/>
      <c r="F218" s="154"/>
      <c r="G218" s="167"/>
      <c r="H218" s="179"/>
      <c r="I218" s="187"/>
      <c r="J218" s="187"/>
      <c r="K218" s="192"/>
      <c r="L218" s="198"/>
      <c r="M218" s="205"/>
      <c r="N218" s="205"/>
      <c r="O218" s="217"/>
      <c r="P218" s="225" t="s">
        <v>40</v>
      </c>
      <c r="Q218" s="234"/>
      <c r="R218" s="242"/>
      <c r="S218" s="256" t="str">
        <f>IF(S217="","",VLOOKUP(S217,'参考様式１ シフト記号表（勤務時間帯）'!$C$6:$K$35,9,FALSE))</f>
        <v/>
      </c>
      <c r="T218" s="268" t="str">
        <f>IF(T217="","",VLOOKUP(T217,'参考様式１ シフト記号表（勤務時間帯）'!$C$6:$K$35,9,FALSE))</f>
        <v/>
      </c>
      <c r="U218" s="268" t="str">
        <f>IF(U217="","",VLOOKUP(U217,'参考様式１ シフト記号表（勤務時間帯）'!$C$6:$K$35,9,FALSE))</f>
        <v/>
      </c>
      <c r="V218" s="268" t="str">
        <f>IF(V217="","",VLOOKUP(V217,'参考様式１ シフト記号表（勤務時間帯）'!$C$6:$K$35,9,FALSE))</f>
        <v/>
      </c>
      <c r="W218" s="268" t="str">
        <f>IF(W217="","",VLOOKUP(W217,'参考様式１ シフト記号表（勤務時間帯）'!$C$6:$K$35,9,FALSE))</f>
        <v/>
      </c>
      <c r="X218" s="268" t="str">
        <f>IF(X217="","",VLOOKUP(X217,'参考様式１ シフト記号表（勤務時間帯）'!$C$6:$K$35,9,FALSE))</f>
        <v/>
      </c>
      <c r="Y218" s="280" t="str">
        <f>IF(Y217="","",VLOOKUP(Y217,'参考様式１ シフト記号表（勤務時間帯）'!$C$6:$K$35,9,FALSE))</f>
        <v/>
      </c>
      <c r="Z218" s="256" t="str">
        <f>IF(Z217="","",VLOOKUP(Z217,'参考様式１ シフト記号表（勤務時間帯）'!$C$6:$K$35,9,FALSE))</f>
        <v/>
      </c>
      <c r="AA218" s="268" t="str">
        <f>IF(AA217="","",VLOOKUP(AA217,'参考様式１ シフト記号表（勤務時間帯）'!$C$6:$K$35,9,FALSE))</f>
        <v/>
      </c>
      <c r="AB218" s="268" t="str">
        <f>IF(AB217="","",VLOOKUP(AB217,'参考様式１ シフト記号表（勤務時間帯）'!$C$6:$K$35,9,FALSE))</f>
        <v/>
      </c>
      <c r="AC218" s="268" t="str">
        <f>IF(AC217="","",VLOOKUP(AC217,'参考様式１ シフト記号表（勤務時間帯）'!$C$6:$K$35,9,FALSE))</f>
        <v/>
      </c>
      <c r="AD218" s="268" t="str">
        <f>IF(AD217="","",VLOOKUP(AD217,'参考様式１ シフト記号表（勤務時間帯）'!$C$6:$K$35,9,FALSE))</f>
        <v/>
      </c>
      <c r="AE218" s="268" t="str">
        <f>IF(AE217="","",VLOOKUP(AE217,'参考様式１ シフト記号表（勤務時間帯）'!$C$6:$K$35,9,FALSE))</f>
        <v/>
      </c>
      <c r="AF218" s="280" t="str">
        <f>IF(AF217="","",VLOOKUP(AF217,'参考様式１ シフト記号表（勤務時間帯）'!$C$6:$K$35,9,FALSE))</f>
        <v/>
      </c>
      <c r="AG218" s="256" t="str">
        <f>IF(AG217="","",VLOOKUP(AG217,'参考様式１ シフト記号表（勤務時間帯）'!$C$6:$K$35,9,FALSE))</f>
        <v/>
      </c>
      <c r="AH218" s="268" t="str">
        <f>IF(AH217="","",VLOOKUP(AH217,'参考様式１ シフト記号表（勤務時間帯）'!$C$6:$K$35,9,FALSE))</f>
        <v/>
      </c>
      <c r="AI218" s="268" t="str">
        <f>IF(AI217="","",VLOOKUP(AI217,'参考様式１ シフト記号表（勤務時間帯）'!$C$6:$K$35,9,FALSE))</f>
        <v/>
      </c>
      <c r="AJ218" s="268" t="str">
        <f>IF(AJ217="","",VLOOKUP(AJ217,'参考様式１ シフト記号表（勤務時間帯）'!$C$6:$K$35,9,FALSE))</f>
        <v/>
      </c>
      <c r="AK218" s="268" t="str">
        <f>IF(AK217="","",VLOOKUP(AK217,'参考様式１ シフト記号表（勤務時間帯）'!$C$6:$K$35,9,FALSE))</f>
        <v/>
      </c>
      <c r="AL218" s="268" t="str">
        <f>IF(AL217="","",VLOOKUP(AL217,'参考様式１ シフト記号表（勤務時間帯）'!$C$6:$K$35,9,FALSE))</f>
        <v/>
      </c>
      <c r="AM218" s="280" t="str">
        <f>IF(AM217="","",VLOOKUP(AM217,'参考様式１ シフト記号表（勤務時間帯）'!$C$6:$K$35,9,FALSE))</f>
        <v/>
      </c>
      <c r="AN218" s="256" t="str">
        <f>IF(AN217="","",VLOOKUP(AN217,'参考様式１ シフト記号表（勤務時間帯）'!$C$6:$K$35,9,FALSE))</f>
        <v/>
      </c>
      <c r="AO218" s="268" t="str">
        <f>IF(AO217="","",VLOOKUP(AO217,'参考様式１ シフト記号表（勤務時間帯）'!$C$6:$K$35,9,FALSE))</f>
        <v/>
      </c>
      <c r="AP218" s="268" t="str">
        <f>IF(AP217="","",VLOOKUP(AP217,'参考様式１ シフト記号表（勤務時間帯）'!$C$6:$K$35,9,FALSE))</f>
        <v/>
      </c>
      <c r="AQ218" s="268" t="str">
        <f>IF(AQ217="","",VLOOKUP(AQ217,'参考様式１ シフト記号表（勤務時間帯）'!$C$6:$K$35,9,FALSE))</f>
        <v/>
      </c>
      <c r="AR218" s="268" t="str">
        <f>IF(AR217="","",VLOOKUP(AR217,'参考様式１ シフト記号表（勤務時間帯）'!$C$6:$K$35,9,FALSE))</f>
        <v/>
      </c>
      <c r="AS218" s="268" t="str">
        <f>IF(AS217="","",VLOOKUP(AS217,'参考様式１ シフト記号表（勤務時間帯）'!$C$6:$K$35,9,FALSE))</f>
        <v/>
      </c>
      <c r="AT218" s="280" t="str">
        <f>IF(AT217="","",VLOOKUP(AT217,'参考様式１ シフト記号表（勤務時間帯）'!$C$6:$K$35,9,FALSE))</f>
        <v/>
      </c>
      <c r="AU218" s="256" t="str">
        <f>IF(AU217="","",VLOOKUP(AU217,'参考様式１ シフト記号表（勤務時間帯）'!$C$6:$K$35,9,FALSE))</f>
        <v/>
      </c>
      <c r="AV218" s="268" t="str">
        <f>IF(AV217="","",VLOOKUP(AV217,'参考様式１ シフト記号表（勤務時間帯）'!$C$6:$K$35,9,FALSE))</f>
        <v/>
      </c>
      <c r="AW218" s="268" t="str">
        <f>IF(AW217="","",VLOOKUP(AW217,'参考様式１ シフト記号表（勤務時間帯）'!$C$6:$K$35,9,FALSE))</f>
        <v/>
      </c>
      <c r="AX218" s="327">
        <f>IF($BB$3="４週",SUM(S218:AT218),IF($BB$3="暦月",SUM(S218:AW218),""))</f>
        <v>0</v>
      </c>
      <c r="AY218" s="340"/>
      <c r="AZ218" s="352">
        <f>IF($BB$3="４週",AX218/4,IF($BB$3="暦月",'参考様式１（100名）'!AX218/('参考様式１（100名）'!$BB$8/7),""))</f>
        <v>0</v>
      </c>
      <c r="BA218" s="362"/>
      <c r="BB218" s="381"/>
      <c r="BC218" s="205"/>
      <c r="BD218" s="205"/>
      <c r="BE218" s="205"/>
      <c r="BF218" s="217"/>
    </row>
    <row r="219" spans="2:58" ht="20.25" customHeight="1">
      <c r="B219" s="101"/>
      <c r="C219" s="121"/>
      <c r="D219" s="139"/>
      <c r="E219" s="150"/>
      <c r="F219" s="423">
        <f>C217</f>
        <v>0</v>
      </c>
      <c r="G219" s="168"/>
      <c r="H219" s="179"/>
      <c r="I219" s="187"/>
      <c r="J219" s="187"/>
      <c r="K219" s="192"/>
      <c r="L219" s="200"/>
      <c r="M219" s="207"/>
      <c r="N219" s="207"/>
      <c r="O219" s="219"/>
      <c r="P219" s="226" t="s">
        <v>107</v>
      </c>
      <c r="Q219" s="235"/>
      <c r="R219" s="243"/>
      <c r="S219" s="257" t="str">
        <f>IF(S217="","",VLOOKUP(S217,'参考様式１ シフト記号表（勤務時間帯）'!$C$6:$S$35,17,FALSE))</f>
        <v/>
      </c>
      <c r="T219" s="269" t="str">
        <f>IF(T217="","",VLOOKUP(T217,'参考様式１ シフト記号表（勤務時間帯）'!$C$6:$S$35,17,FALSE))</f>
        <v/>
      </c>
      <c r="U219" s="269" t="str">
        <f>IF(U217="","",VLOOKUP(U217,'参考様式１ シフト記号表（勤務時間帯）'!$C$6:$S$35,17,FALSE))</f>
        <v/>
      </c>
      <c r="V219" s="269" t="str">
        <f>IF(V217="","",VLOOKUP(V217,'参考様式１ シフト記号表（勤務時間帯）'!$C$6:$S$35,17,FALSE))</f>
        <v/>
      </c>
      <c r="W219" s="269" t="str">
        <f>IF(W217="","",VLOOKUP(W217,'参考様式１ シフト記号表（勤務時間帯）'!$C$6:$S$35,17,FALSE))</f>
        <v/>
      </c>
      <c r="X219" s="269" t="str">
        <f>IF(X217="","",VLOOKUP(X217,'参考様式１ シフト記号表（勤務時間帯）'!$C$6:$S$35,17,FALSE))</f>
        <v/>
      </c>
      <c r="Y219" s="281" t="str">
        <f>IF(Y217="","",VLOOKUP(Y217,'参考様式１ シフト記号表（勤務時間帯）'!$C$6:$S$35,17,FALSE))</f>
        <v/>
      </c>
      <c r="Z219" s="257" t="str">
        <f>IF(Z217="","",VLOOKUP(Z217,'参考様式１ シフト記号表（勤務時間帯）'!$C$6:$S$35,17,FALSE))</f>
        <v/>
      </c>
      <c r="AA219" s="269" t="str">
        <f>IF(AA217="","",VLOOKUP(AA217,'参考様式１ シフト記号表（勤務時間帯）'!$C$6:$S$35,17,FALSE))</f>
        <v/>
      </c>
      <c r="AB219" s="269" t="str">
        <f>IF(AB217="","",VLOOKUP(AB217,'参考様式１ シフト記号表（勤務時間帯）'!$C$6:$S$35,17,FALSE))</f>
        <v/>
      </c>
      <c r="AC219" s="269" t="str">
        <f>IF(AC217="","",VLOOKUP(AC217,'参考様式１ シフト記号表（勤務時間帯）'!$C$6:$S$35,17,FALSE))</f>
        <v/>
      </c>
      <c r="AD219" s="269" t="str">
        <f>IF(AD217="","",VLOOKUP(AD217,'参考様式１ シフト記号表（勤務時間帯）'!$C$6:$S$35,17,FALSE))</f>
        <v/>
      </c>
      <c r="AE219" s="269" t="str">
        <f>IF(AE217="","",VLOOKUP(AE217,'参考様式１ シフト記号表（勤務時間帯）'!$C$6:$S$35,17,FALSE))</f>
        <v/>
      </c>
      <c r="AF219" s="281" t="str">
        <f>IF(AF217="","",VLOOKUP(AF217,'参考様式１ シフト記号表（勤務時間帯）'!$C$6:$S$35,17,FALSE))</f>
        <v/>
      </c>
      <c r="AG219" s="257" t="str">
        <f>IF(AG217="","",VLOOKUP(AG217,'参考様式１ シフト記号表（勤務時間帯）'!$C$6:$S$35,17,FALSE))</f>
        <v/>
      </c>
      <c r="AH219" s="269" t="str">
        <f>IF(AH217="","",VLOOKUP(AH217,'参考様式１ シフト記号表（勤務時間帯）'!$C$6:$S$35,17,FALSE))</f>
        <v/>
      </c>
      <c r="AI219" s="269" t="str">
        <f>IF(AI217="","",VLOOKUP(AI217,'参考様式１ シフト記号表（勤務時間帯）'!$C$6:$S$35,17,FALSE))</f>
        <v/>
      </c>
      <c r="AJ219" s="269" t="str">
        <f>IF(AJ217="","",VLOOKUP(AJ217,'参考様式１ シフト記号表（勤務時間帯）'!$C$6:$S$35,17,FALSE))</f>
        <v/>
      </c>
      <c r="AK219" s="269" t="str">
        <f>IF(AK217="","",VLOOKUP(AK217,'参考様式１ シフト記号表（勤務時間帯）'!$C$6:$S$35,17,FALSE))</f>
        <v/>
      </c>
      <c r="AL219" s="269" t="str">
        <f>IF(AL217="","",VLOOKUP(AL217,'参考様式１ シフト記号表（勤務時間帯）'!$C$6:$S$35,17,FALSE))</f>
        <v/>
      </c>
      <c r="AM219" s="281" t="str">
        <f>IF(AM217="","",VLOOKUP(AM217,'参考様式１ シフト記号表（勤務時間帯）'!$C$6:$S$35,17,FALSE))</f>
        <v/>
      </c>
      <c r="AN219" s="257" t="str">
        <f>IF(AN217="","",VLOOKUP(AN217,'参考様式１ シフト記号表（勤務時間帯）'!$C$6:$S$35,17,FALSE))</f>
        <v/>
      </c>
      <c r="AO219" s="269" t="str">
        <f>IF(AO217="","",VLOOKUP(AO217,'参考様式１ シフト記号表（勤務時間帯）'!$C$6:$S$35,17,FALSE))</f>
        <v/>
      </c>
      <c r="AP219" s="269" t="str">
        <f>IF(AP217="","",VLOOKUP(AP217,'参考様式１ シフト記号表（勤務時間帯）'!$C$6:$S$35,17,FALSE))</f>
        <v/>
      </c>
      <c r="AQ219" s="269" t="str">
        <f>IF(AQ217="","",VLOOKUP(AQ217,'参考様式１ シフト記号表（勤務時間帯）'!$C$6:$S$35,17,FALSE))</f>
        <v/>
      </c>
      <c r="AR219" s="269" t="str">
        <f>IF(AR217="","",VLOOKUP(AR217,'参考様式１ シフト記号表（勤務時間帯）'!$C$6:$S$35,17,FALSE))</f>
        <v/>
      </c>
      <c r="AS219" s="269" t="str">
        <f>IF(AS217="","",VLOOKUP(AS217,'参考様式１ シフト記号表（勤務時間帯）'!$C$6:$S$35,17,FALSE))</f>
        <v/>
      </c>
      <c r="AT219" s="281" t="str">
        <f>IF(AT217="","",VLOOKUP(AT217,'参考様式１ シフト記号表（勤務時間帯）'!$C$6:$S$35,17,FALSE))</f>
        <v/>
      </c>
      <c r="AU219" s="257" t="str">
        <f>IF(AU217="","",VLOOKUP(AU217,'参考様式１ シフト記号表（勤務時間帯）'!$C$6:$S$35,17,FALSE))</f>
        <v/>
      </c>
      <c r="AV219" s="269" t="str">
        <f>IF(AV217="","",VLOOKUP(AV217,'参考様式１ シフト記号表（勤務時間帯）'!$C$6:$S$35,17,FALSE))</f>
        <v/>
      </c>
      <c r="AW219" s="269" t="str">
        <f>IF(AW217="","",VLOOKUP(AW217,'参考様式１ シフト記号表（勤務時間帯）'!$C$6:$S$35,17,FALSE))</f>
        <v/>
      </c>
      <c r="AX219" s="328">
        <f>IF($BB$3="４週",SUM(S219:AT219),IF($BB$3="暦月",SUM(S219:AW219),""))</f>
        <v>0</v>
      </c>
      <c r="AY219" s="341"/>
      <c r="AZ219" s="353">
        <f>IF($BB$3="４週",AX219/4,IF($BB$3="暦月",'参考様式１（100名）'!AX219/('参考様式１（100名）'!$BB$8/7),""))</f>
        <v>0</v>
      </c>
      <c r="BA219" s="363"/>
      <c r="BB219" s="382"/>
      <c r="BC219" s="207"/>
      <c r="BD219" s="207"/>
      <c r="BE219" s="207"/>
      <c r="BF219" s="219"/>
    </row>
    <row r="220" spans="2:58" ht="20.25" customHeight="1">
      <c r="B220" s="101">
        <f>B217+1</f>
        <v>67</v>
      </c>
      <c r="C220" s="119"/>
      <c r="D220" s="137"/>
      <c r="E220" s="148"/>
      <c r="F220" s="156"/>
      <c r="G220" s="156"/>
      <c r="H220" s="180"/>
      <c r="I220" s="187"/>
      <c r="J220" s="187"/>
      <c r="K220" s="192"/>
      <c r="L220" s="199"/>
      <c r="M220" s="206"/>
      <c r="N220" s="206"/>
      <c r="O220" s="218"/>
      <c r="P220" s="227" t="s">
        <v>105</v>
      </c>
      <c r="Q220" s="236"/>
      <c r="R220" s="244"/>
      <c r="S220" s="431"/>
      <c r="T220" s="434"/>
      <c r="U220" s="434"/>
      <c r="V220" s="434"/>
      <c r="W220" s="434"/>
      <c r="X220" s="434"/>
      <c r="Y220" s="436"/>
      <c r="Z220" s="431"/>
      <c r="AA220" s="434"/>
      <c r="AB220" s="434"/>
      <c r="AC220" s="434"/>
      <c r="AD220" s="434"/>
      <c r="AE220" s="434"/>
      <c r="AF220" s="436"/>
      <c r="AG220" s="431"/>
      <c r="AH220" s="434"/>
      <c r="AI220" s="434"/>
      <c r="AJ220" s="434"/>
      <c r="AK220" s="434"/>
      <c r="AL220" s="434"/>
      <c r="AM220" s="436"/>
      <c r="AN220" s="431"/>
      <c r="AO220" s="434"/>
      <c r="AP220" s="434"/>
      <c r="AQ220" s="434"/>
      <c r="AR220" s="434"/>
      <c r="AS220" s="434"/>
      <c r="AT220" s="436"/>
      <c r="AU220" s="431"/>
      <c r="AV220" s="434"/>
      <c r="AW220" s="434"/>
      <c r="AX220" s="439"/>
      <c r="AY220" s="443"/>
      <c r="AZ220" s="446"/>
      <c r="BA220" s="449"/>
      <c r="BB220" s="380"/>
      <c r="BC220" s="206"/>
      <c r="BD220" s="206"/>
      <c r="BE220" s="206"/>
      <c r="BF220" s="218"/>
    </row>
    <row r="221" spans="2:58" ht="20.25" customHeight="1">
      <c r="B221" s="101"/>
      <c r="C221" s="120"/>
      <c r="D221" s="138"/>
      <c r="E221" s="149"/>
      <c r="F221" s="154"/>
      <c r="G221" s="167"/>
      <c r="H221" s="179"/>
      <c r="I221" s="187"/>
      <c r="J221" s="187"/>
      <c r="K221" s="192"/>
      <c r="L221" s="198"/>
      <c r="M221" s="205"/>
      <c r="N221" s="205"/>
      <c r="O221" s="217"/>
      <c r="P221" s="225" t="s">
        <v>40</v>
      </c>
      <c r="Q221" s="234"/>
      <c r="R221" s="242"/>
      <c r="S221" s="256" t="str">
        <f>IF(S220="","",VLOOKUP(S220,'参考様式１ シフト記号表（勤務時間帯）'!$C$6:$K$35,9,FALSE))</f>
        <v/>
      </c>
      <c r="T221" s="268" t="str">
        <f>IF(T220="","",VLOOKUP(T220,'参考様式１ シフト記号表（勤務時間帯）'!$C$6:$K$35,9,FALSE))</f>
        <v/>
      </c>
      <c r="U221" s="268" t="str">
        <f>IF(U220="","",VLOOKUP(U220,'参考様式１ シフト記号表（勤務時間帯）'!$C$6:$K$35,9,FALSE))</f>
        <v/>
      </c>
      <c r="V221" s="268" t="str">
        <f>IF(V220="","",VLOOKUP(V220,'参考様式１ シフト記号表（勤務時間帯）'!$C$6:$K$35,9,FALSE))</f>
        <v/>
      </c>
      <c r="W221" s="268" t="str">
        <f>IF(W220="","",VLOOKUP(W220,'参考様式１ シフト記号表（勤務時間帯）'!$C$6:$K$35,9,FALSE))</f>
        <v/>
      </c>
      <c r="X221" s="268" t="str">
        <f>IF(X220="","",VLOOKUP(X220,'参考様式１ シフト記号表（勤務時間帯）'!$C$6:$K$35,9,FALSE))</f>
        <v/>
      </c>
      <c r="Y221" s="280" t="str">
        <f>IF(Y220="","",VLOOKUP(Y220,'参考様式１ シフト記号表（勤務時間帯）'!$C$6:$K$35,9,FALSE))</f>
        <v/>
      </c>
      <c r="Z221" s="256" t="str">
        <f>IF(Z220="","",VLOOKUP(Z220,'参考様式１ シフト記号表（勤務時間帯）'!$C$6:$K$35,9,FALSE))</f>
        <v/>
      </c>
      <c r="AA221" s="268" t="str">
        <f>IF(AA220="","",VLOOKUP(AA220,'参考様式１ シフト記号表（勤務時間帯）'!$C$6:$K$35,9,FALSE))</f>
        <v/>
      </c>
      <c r="AB221" s="268" t="str">
        <f>IF(AB220="","",VLOOKUP(AB220,'参考様式１ シフト記号表（勤務時間帯）'!$C$6:$K$35,9,FALSE))</f>
        <v/>
      </c>
      <c r="AC221" s="268" t="str">
        <f>IF(AC220="","",VLOOKUP(AC220,'参考様式１ シフト記号表（勤務時間帯）'!$C$6:$K$35,9,FALSE))</f>
        <v/>
      </c>
      <c r="AD221" s="268" t="str">
        <f>IF(AD220="","",VLOOKUP(AD220,'参考様式１ シフト記号表（勤務時間帯）'!$C$6:$K$35,9,FALSE))</f>
        <v/>
      </c>
      <c r="AE221" s="268" t="str">
        <f>IF(AE220="","",VLOOKUP(AE220,'参考様式１ シフト記号表（勤務時間帯）'!$C$6:$K$35,9,FALSE))</f>
        <v/>
      </c>
      <c r="AF221" s="280" t="str">
        <f>IF(AF220="","",VLOOKUP(AF220,'参考様式１ シフト記号表（勤務時間帯）'!$C$6:$K$35,9,FALSE))</f>
        <v/>
      </c>
      <c r="AG221" s="256" t="str">
        <f>IF(AG220="","",VLOOKUP(AG220,'参考様式１ シフト記号表（勤務時間帯）'!$C$6:$K$35,9,FALSE))</f>
        <v/>
      </c>
      <c r="AH221" s="268" t="str">
        <f>IF(AH220="","",VLOOKUP(AH220,'参考様式１ シフト記号表（勤務時間帯）'!$C$6:$K$35,9,FALSE))</f>
        <v/>
      </c>
      <c r="AI221" s="268" t="str">
        <f>IF(AI220="","",VLOOKUP(AI220,'参考様式１ シフト記号表（勤務時間帯）'!$C$6:$K$35,9,FALSE))</f>
        <v/>
      </c>
      <c r="AJ221" s="268" t="str">
        <f>IF(AJ220="","",VLOOKUP(AJ220,'参考様式１ シフト記号表（勤務時間帯）'!$C$6:$K$35,9,FALSE))</f>
        <v/>
      </c>
      <c r="AK221" s="268" t="str">
        <f>IF(AK220="","",VLOOKUP(AK220,'参考様式１ シフト記号表（勤務時間帯）'!$C$6:$K$35,9,FALSE))</f>
        <v/>
      </c>
      <c r="AL221" s="268" t="str">
        <f>IF(AL220="","",VLOOKUP(AL220,'参考様式１ シフト記号表（勤務時間帯）'!$C$6:$K$35,9,FALSE))</f>
        <v/>
      </c>
      <c r="AM221" s="280" t="str">
        <f>IF(AM220="","",VLOOKUP(AM220,'参考様式１ シフト記号表（勤務時間帯）'!$C$6:$K$35,9,FALSE))</f>
        <v/>
      </c>
      <c r="AN221" s="256" t="str">
        <f>IF(AN220="","",VLOOKUP(AN220,'参考様式１ シフト記号表（勤務時間帯）'!$C$6:$K$35,9,FALSE))</f>
        <v/>
      </c>
      <c r="AO221" s="268" t="str">
        <f>IF(AO220="","",VLOOKUP(AO220,'参考様式１ シフト記号表（勤務時間帯）'!$C$6:$K$35,9,FALSE))</f>
        <v/>
      </c>
      <c r="AP221" s="268" t="str">
        <f>IF(AP220="","",VLOOKUP(AP220,'参考様式１ シフト記号表（勤務時間帯）'!$C$6:$K$35,9,FALSE))</f>
        <v/>
      </c>
      <c r="AQ221" s="268" t="str">
        <f>IF(AQ220="","",VLOOKUP(AQ220,'参考様式１ シフト記号表（勤務時間帯）'!$C$6:$K$35,9,FALSE))</f>
        <v/>
      </c>
      <c r="AR221" s="268" t="str">
        <f>IF(AR220="","",VLOOKUP(AR220,'参考様式１ シフト記号表（勤務時間帯）'!$C$6:$K$35,9,FALSE))</f>
        <v/>
      </c>
      <c r="AS221" s="268" t="str">
        <f>IF(AS220="","",VLOOKUP(AS220,'参考様式１ シフト記号表（勤務時間帯）'!$C$6:$K$35,9,FALSE))</f>
        <v/>
      </c>
      <c r="AT221" s="280" t="str">
        <f>IF(AT220="","",VLOOKUP(AT220,'参考様式１ シフト記号表（勤務時間帯）'!$C$6:$K$35,9,FALSE))</f>
        <v/>
      </c>
      <c r="AU221" s="256" t="str">
        <f>IF(AU220="","",VLOOKUP(AU220,'参考様式１ シフト記号表（勤務時間帯）'!$C$6:$K$35,9,FALSE))</f>
        <v/>
      </c>
      <c r="AV221" s="268" t="str">
        <f>IF(AV220="","",VLOOKUP(AV220,'参考様式１ シフト記号表（勤務時間帯）'!$C$6:$K$35,9,FALSE))</f>
        <v/>
      </c>
      <c r="AW221" s="268" t="str">
        <f>IF(AW220="","",VLOOKUP(AW220,'参考様式１ シフト記号表（勤務時間帯）'!$C$6:$K$35,9,FALSE))</f>
        <v/>
      </c>
      <c r="AX221" s="327">
        <f>IF($BB$3="４週",SUM(S221:AT221),IF($BB$3="暦月",SUM(S221:AW221),""))</f>
        <v>0</v>
      </c>
      <c r="AY221" s="340"/>
      <c r="AZ221" s="352">
        <f>IF($BB$3="４週",AX221/4,IF($BB$3="暦月",'参考様式１（100名）'!AX221/('参考様式１（100名）'!$BB$8/7),""))</f>
        <v>0</v>
      </c>
      <c r="BA221" s="362"/>
      <c r="BB221" s="381"/>
      <c r="BC221" s="205"/>
      <c r="BD221" s="205"/>
      <c r="BE221" s="205"/>
      <c r="BF221" s="217"/>
    </row>
    <row r="222" spans="2:58" ht="20.25" customHeight="1">
      <c r="B222" s="101"/>
      <c r="C222" s="121"/>
      <c r="D222" s="139"/>
      <c r="E222" s="150"/>
      <c r="F222" s="423">
        <f>C220</f>
        <v>0</v>
      </c>
      <c r="G222" s="168"/>
      <c r="H222" s="179"/>
      <c r="I222" s="187"/>
      <c r="J222" s="187"/>
      <c r="K222" s="192"/>
      <c r="L222" s="200"/>
      <c r="M222" s="207"/>
      <c r="N222" s="207"/>
      <c r="O222" s="219"/>
      <c r="P222" s="226" t="s">
        <v>107</v>
      </c>
      <c r="Q222" s="235"/>
      <c r="R222" s="243"/>
      <c r="S222" s="257" t="str">
        <f>IF(S220="","",VLOOKUP(S220,'参考様式１ シフト記号表（勤務時間帯）'!$C$6:$S$35,17,FALSE))</f>
        <v/>
      </c>
      <c r="T222" s="269" t="str">
        <f>IF(T220="","",VLOOKUP(T220,'参考様式１ シフト記号表（勤務時間帯）'!$C$6:$S$35,17,FALSE))</f>
        <v/>
      </c>
      <c r="U222" s="269" t="str">
        <f>IF(U220="","",VLOOKUP(U220,'参考様式１ シフト記号表（勤務時間帯）'!$C$6:$S$35,17,FALSE))</f>
        <v/>
      </c>
      <c r="V222" s="269" t="str">
        <f>IF(V220="","",VLOOKUP(V220,'参考様式１ シフト記号表（勤務時間帯）'!$C$6:$S$35,17,FALSE))</f>
        <v/>
      </c>
      <c r="W222" s="269" t="str">
        <f>IF(W220="","",VLOOKUP(W220,'参考様式１ シフト記号表（勤務時間帯）'!$C$6:$S$35,17,FALSE))</f>
        <v/>
      </c>
      <c r="X222" s="269" t="str">
        <f>IF(X220="","",VLOOKUP(X220,'参考様式１ シフト記号表（勤務時間帯）'!$C$6:$S$35,17,FALSE))</f>
        <v/>
      </c>
      <c r="Y222" s="281" t="str">
        <f>IF(Y220="","",VLOOKUP(Y220,'参考様式１ シフト記号表（勤務時間帯）'!$C$6:$S$35,17,FALSE))</f>
        <v/>
      </c>
      <c r="Z222" s="257" t="str">
        <f>IF(Z220="","",VLOOKUP(Z220,'参考様式１ シフト記号表（勤務時間帯）'!$C$6:$S$35,17,FALSE))</f>
        <v/>
      </c>
      <c r="AA222" s="269" t="str">
        <f>IF(AA220="","",VLOOKUP(AA220,'参考様式１ シフト記号表（勤務時間帯）'!$C$6:$S$35,17,FALSE))</f>
        <v/>
      </c>
      <c r="AB222" s="269" t="str">
        <f>IF(AB220="","",VLOOKUP(AB220,'参考様式１ シフト記号表（勤務時間帯）'!$C$6:$S$35,17,FALSE))</f>
        <v/>
      </c>
      <c r="AC222" s="269" t="str">
        <f>IF(AC220="","",VLOOKUP(AC220,'参考様式１ シフト記号表（勤務時間帯）'!$C$6:$S$35,17,FALSE))</f>
        <v/>
      </c>
      <c r="AD222" s="269" t="str">
        <f>IF(AD220="","",VLOOKUP(AD220,'参考様式１ シフト記号表（勤務時間帯）'!$C$6:$S$35,17,FALSE))</f>
        <v/>
      </c>
      <c r="AE222" s="269" t="str">
        <f>IF(AE220="","",VLOOKUP(AE220,'参考様式１ シフト記号表（勤務時間帯）'!$C$6:$S$35,17,FALSE))</f>
        <v/>
      </c>
      <c r="AF222" s="281" t="str">
        <f>IF(AF220="","",VLOOKUP(AF220,'参考様式１ シフト記号表（勤務時間帯）'!$C$6:$S$35,17,FALSE))</f>
        <v/>
      </c>
      <c r="AG222" s="257" t="str">
        <f>IF(AG220="","",VLOOKUP(AG220,'参考様式１ シフト記号表（勤務時間帯）'!$C$6:$S$35,17,FALSE))</f>
        <v/>
      </c>
      <c r="AH222" s="269" t="str">
        <f>IF(AH220="","",VLOOKUP(AH220,'参考様式１ シフト記号表（勤務時間帯）'!$C$6:$S$35,17,FALSE))</f>
        <v/>
      </c>
      <c r="AI222" s="269" t="str">
        <f>IF(AI220="","",VLOOKUP(AI220,'参考様式１ シフト記号表（勤務時間帯）'!$C$6:$S$35,17,FALSE))</f>
        <v/>
      </c>
      <c r="AJ222" s="269" t="str">
        <f>IF(AJ220="","",VLOOKUP(AJ220,'参考様式１ シフト記号表（勤務時間帯）'!$C$6:$S$35,17,FALSE))</f>
        <v/>
      </c>
      <c r="AK222" s="269" t="str">
        <f>IF(AK220="","",VLOOKUP(AK220,'参考様式１ シフト記号表（勤務時間帯）'!$C$6:$S$35,17,FALSE))</f>
        <v/>
      </c>
      <c r="AL222" s="269" t="str">
        <f>IF(AL220="","",VLOOKUP(AL220,'参考様式１ シフト記号表（勤務時間帯）'!$C$6:$S$35,17,FALSE))</f>
        <v/>
      </c>
      <c r="AM222" s="281" t="str">
        <f>IF(AM220="","",VLOOKUP(AM220,'参考様式１ シフト記号表（勤務時間帯）'!$C$6:$S$35,17,FALSE))</f>
        <v/>
      </c>
      <c r="AN222" s="257" t="str">
        <f>IF(AN220="","",VLOOKUP(AN220,'参考様式１ シフト記号表（勤務時間帯）'!$C$6:$S$35,17,FALSE))</f>
        <v/>
      </c>
      <c r="AO222" s="269" t="str">
        <f>IF(AO220="","",VLOOKUP(AO220,'参考様式１ シフト記号表（勤務時間帯）'!$C$6:$S$35,17,FALSE))</f>
        <v/>
      </c>
      <c r="AP222" s="269" t="str">
        <f>IF(AP220="","",VLOOKUP(AP220,'参考様式１ シフト記号表（勤務時間帯）'!$C$6:$S$35,17,FALSE))</f>
        <v/>
      </c>
      <c r="AQ222" s="269" t="str">
        <f>IF(AQ220="","",VLOOKUP(AQ220,'参考様式１ シフト記号表（勤務時間帯）'!$C$6:$S$35,17,FALSE))</f>
        <v/>
      </c>
      <c r="AR222" s="269" t="str">
        <f>IF(AR220="","",VLOOKUP(AR220,'参考様式１ シフト記号表（勤務時間帯）'!$C$6:$S$35,17,FALSE))</f>
        <v/>
      </c>
      <c r="AS222" s="269" t="str">
        <f>IF(AS220="","",VLOOKUP(AS220,'参考様式１ シフト記号表（勤務時間帯）'!$C$6:$S$35,17,FALSE))</f>
        <v/>
      </c>
      <c r="AT222" s="281" t="str">
        <f>IF(AT220="","",VLOOKUP(AT220,'参考様式１ シフト記号表（勤務時間帯）'!$C$6:$S$35,17,FALSE))</f>
        <v/>
      </c>
      <c r="AU222" s="257" t="str">
        <f>IF(AU220="","",VLOOKUP(AU220,'参考様式１ シフト記号表（勤務時間帯）'!$C$6:$S$35,17,FALSE))</f>
        <v/>
      </c>
      <c r="AV222" s="269" t="str">
        <f>IF(AV220="","",VLOOKUP(AV220,'参考様式１ シフト記号表（勤務時間帯）'!$C$6:$S$35,17,FALSE))</f>
        <v/>
      </c>
      <c r="AW222" s="269" t="str">
        <f>IF(AW220="","",VLOOKUP(AW220,'参考様式１ シフト記号表（勤務時間帯）'!$C$6:$S$35,17,FALSE))</f>
        <v/>
      </c>
      <c r="AX222" s="328">
        <f>IF($BB$3="４週",SUM(S222:AT222),IF($BB$3="暦月",SUM(S222:AW222),""))</f>
        <v>0</v>
      </c>
      <c r="AY222" s="341"/>
      <c r="AZ222" s="353">
        <f>IF($BB$3="４週",AX222/4,IF($BB$3="暦月",'参考様式１（100名）'!AX222/('参考様式１（100名）'!$BB$8/7),""))</f>
        <v>0</v>
      </c>
      <c r="BA222" s="363"/>
      <c r="BB222" s="382"/>
      <c r="BC222" s="207"/>
      <c r="BD222" s="207"/>
      <c r="BE222" s="207"/>
      <c r="BF222" s="219"/>
    </row>
    <row r="223" spans="2:58" ht="20.25" customHeight="1">
      <c r="B223" s="101">
        <f>B220+1</f>
        <v>68</v>
      </c>
      <c r="C223" s="119"/>
      <c r="D223" s="137"/>
      <c r="E223" s="148"/>
      <c r="F223" s="156"/>
      <c r="G223" s="156"/>
      <c r="H223" s="180"/>
      <c r="I223" s="187"/>
      <c r="J223" s="187"/>
      <c r="K223" s="192"/>
      <c r="L223" s="199"/>
      <c r="M223" s="206"/>
      <c r="N223" s="206"/>
      <c r="O223" s="218"/>
      <c r="P223" s="227" t="s">
        <v>105</v>
      </c>
      <c r="Q223" s="236"/>
      <c r="R223" s="244"/>
      <c r="S223" s="431"/>
      <c r="T223" s="434"/>
      <c r="U223" s="434"/>
      <c r="V223" s="434"/>
      <c r="W223" s="434"/>
      <c r="X223" s="434"/>
      <c r="Y223" s="436"/>
      <c r="Z223" s="431"/>
      <c r="AA223" s="434"/>
      <c r="AB223" s="434"/>
      <c r="AC223" s="434"/>
      <c r="AD223" s="434"/>
      <c r="AE223" s="434"/>
      <c r="AF223" s="436"/>
      <c r="AG223" s="431"/>
      <c r="AH223" s="434"/>
      <c r="AI223" s="434"/>
      <c r="AJ223" s="434"/>
      <c r="AK223" s="434"/>
      <c r="AL223" s="434"/>
      <c r="AM223" s="436"/>
      <c r="AN223" s="431"/>
      <c r="AO223" s="434"/>
      <c r="AP223" s="434"/>
      <c r="AQ223" s="434"/>
      <c r="AR223" s="434"/>
      <c r="AS223" s="434"/>
      <c r="AT223" s="436"/>
      <c r="AU223" s="431"/>
      <c r="AV223" s="434"/>
      <c r="AW223" s="434"/>
      <c r="AX223" s="439"/>
      <c r="AY223" s="443"/>
      <c r="AZ223" s="446"/>
      <c r="BA223" s="449"/>
      <c r="BB223" s="380"/>
      <c r="BC223" s="206"/>
      <c r="BD223" s="206"/>
      <c r="BE223" s="206"/>
      <c r="BF223" s="218"/>
    </row>
    <row r="224" spans="2:58" ht="20.25" customHeight="1">
      <c r="B224" s="101"/>
      <c r="C224" s="120"/>
      <c r="D224" s="138"/>
      <c r="E224" s="149"/>
      <c r="F224" s="154"/>
      <c r="G224" s="167"/>
      <c r="H224" s="179"/>
      <c r="I224" s="187"/>
      <c r="J224" s="187"/>
      <c r="K224" s="192"/>
      <c r="L224" s="198"/>
      <c r="M224" s="205"/>
      <c r="N224" s="205"/>
      <c r="O224" s="217"/>
      <c r="P224" s="225" t="s">
        <v>40</v>
      </c>
      <c r="Q224" s="234"/>
      <c r="R224" s="242"/>
      <c r="S224" s="256" t="str">
        <f>IF(S223="","",VLOOKUP(S223,'参考様式１ シフト記号表（勤務時間帯）'!$C$6:$K$35,9,FALSE))</f>
        <v/>
      </c>
      <c r="T224" s="268" t="str">
        <f>IF(T223="","",VLOOKUP(T223,'参考様式１ シフト記号表（勤務時間帯）'!$C$6:$K$35,9,FALSE))</f>
        <v/>
      </c>
      <c r="U224" s="268" t="str">
        <f>IF(U223="","",VLOOKUP(U223,'参考様式１ シフト記号表（勤務時間帯）'!$C$6:$K$35,9,FALSE))</f>
        <v/>
      </c>
      <c r="V224" s="268" t="str">
        <f>IF(V223="","",VLOOKUP(V223,'参考様式１ シフト記号表（勤務時間帯）'!$C$6:$K$35,9,FALSE))</f>
        <v/>
      </c>
      <c r="W224" s="268" t="str">
        <f>IF(W223="","",VLOOKUP(W223,'参考様式１ シフト記号表（勤務時間帯）'!$C$6:$K$35,9,FALSE))</f>
        <v/>
      </c>
      <c r="X224" s="268" t="str">
        <f>IF(X223="","",VLOOKUP(X223,'参考様式１ シフト記号表（勤務時間帯）'!$C$6:$K$35,9,FALSE))</f>
        <v/>
      </c>
      <c r="Y224" s="280" t="str">
        <f>IF(Y223="","",VLOOKUP(Y223,'参考様式１ シフト記号表（勤務時間帯）'!$C$6:$K$35,9,FALSE))</f>
        <v/>
      </c>
      <c r="Z224" s="256" t="str">
        <f>IF(Z223="","",VLOOKUP(Z223,'参考様式１ シフト記号表（勤務時間帯）'!$C$6:$K$35,9,FALSE))</f>
        <v/>
      </c>
      <c r="AA224" s="268" t="str">
        <f>IF(AA223="","",VLOOKUP(AA223,'参考様式１ シフト記号表（勤務時間帯）'!$C$6:$K$35,9,FALSE))</f>
        <v/>
      </c>
      <c r="AB224" s="268" t="str">
        <f>IF(AB223="","",VLOOKUP(AB223,'参考様式１ シフト記号表（勤務時間帯）'!$C$6:$K$35,9,FALSE))</f>
        <v/>
      </c>
      <c r="AC224" s="268" t="str">
        <f>IF(AC223="","",VLOOKUP(AC223,'参考様式１ シフト記号表（勤務時間帯）'!$C$6:$K$35,9,FALSE))</f>
        <v/>
      </c>
      <c r="AD224" s="268" t="str">
        <f>IF(AD223="","",VLOOKUP(AD223,'参考様式１ シフト記号表（勤務時間帯）'!$C$6:$K$35,9,FALSE))</f>
        <v/>
      </c>
      <c r="AE224" s="268" t="str">
        <f>IF(AE223="","",VLOOKUP(AE223,'参考様式１ シフト記号表（勤務時間帯）'!$C$6:$K$35,9,FALSE))</f>
        <v/>
      </c>
      <c r="AF224" s="280" t="str">
        <f>IF(AF223="","",VLOOKUP(AF223,'参考様式１ シフト記号表（勤務時間帯）'!$C$6:$K$35,9,FALSE))</f>
        <v/>
      </c>
      <c r="AG224" s="256" t="str">
        <f>IF(AG223="","",VLOOKUP(AG223,'参考様式１ シフト記号表（勤務時間帯）'!$C$6:$K$35,9,FALSE))</f>
        <v/>
      </c>
      <c r="AH224" s="268" t="str">
        <f>IF(AH223="","",VLOOKUP(AH223,'参考様式１ シフト記号表（勤務時間帯）'!$C$6:$K$35,9,FALSE))</f>
        <v/>
      </c>
      <c r="AI224" s="268" t="str">
        <f>IF(AI223="","",VLOOKUP(AI223,'参考様式１ シフト記号表（勤務時間帯）'!$C$6:$K$35,9,FALSE))</f>
        <v/>
      </c>
      <c r="AJ224" s="268" t="str">
        <f>IF(AJ223="","",VLOOKUP(AJ223,'参考様式１ シフト記号表（勤務時間帯）'!$C$6:$K$35,9,FALSE))</f>
        <v/>
      </c>
      <c r="AK224" s="268" t="str">
        <f>IF(AK223="","",VLOOKUP(AK223,'参考様式１ シフト記号表（勤務時間帯）'!$C$6:$K$35,9,FALSE))</f>
        <v/>
      </c>
      <c r="AL224" s="268" t="str">
        <f>IF(AL223="","",VLOOKUP(AL223,'参考様式１ シフト記号表（勤務時間帯）'!$C$6:$K$35,9,FALSE))</f>
        <v/>
      </c>
      <c r="AM224" s="280" t="str">
        <f>IF(AM223="","",VLOOKUP(AM223,'参考様式１ シフト記号表（勤務時間帯）'!$C$6:$K$35,9,FALSE))</f>
        <v/>
      </c>
      <c r="AN224" s="256" t="str">
        <f>IF(AN223="","",VLOOKUP(AN223,'参考様式１ シフト記号表（勤務時間帯）'!$C$6:$K$35,9,FALSE))</f>
        <v/>
      </c>
      <c r="AO224" s="268" t="str">
        <f>IF(AO223="","",VLOOKUP(AO223,'参考様式１ シフト記号表（勤務時間帯）'!$C$6:$K$35,9,FALSE))</f>
        <v/>
      </c>
      <c r="AP224" s="268" t="str">
        <f>IF(AP223="","",VLOOKUP(AP223,'参考様式１ シフト記号表（勤務時間帯）'!$C$6:$K$35,9,FALSE))</f>
        <v/>
      </c>
      <c r="AQ224" s="268" t="str">
        <f>IF(AQ223="","",VLOOKUP(AQ223,'参考様式１ シフト記号表（勤務時間帯）'!$C$6:$K$35,9,FALSE))</f>
        <v/>
      </c>
      <c r="AR224" s="268" t="str">
        <f>IF(AR223="","",VLOOKUP(AR223,'参考様式１ シフト記号表（勤務時間帯）'!$C$6:$K$35,9,FALSE))</f>
        <v/>
      </c>
      <c r="AS224" s="268" t="str">
        <f>IF(AS223="","",VLOOKUP(AS223,'参考様式１ シフト記号表（勤務時間帯）'!$C$6:$K$35,9,FALSE))</f>
        <v/>
      </c>
      <c r="AT224" s="280" t="str">
        <f>IF(AT223="","",VLOOKUP(AT223,'参考様式１ シフト記号表（勤務時間帯）'!$C$6:$K$35,9,FALSE))</f>
        <v/>
      </c>
      <c r="AU224" s="256" t="str">
        <f>IF(AU223="","",VLOOKUP(AU223,'参考様式１ シフト記号表（勤務時間帯）'!$C$6:$K$35,9,FALSE))</f>
        <v/>
      </c>
      <c r="AV224" s="268" t="str">
        <f>IF(AV223="","",VLOOKUP(AV223,'参考様式１ シフト記号表（勤務時間帯）'!$C$6:$K$35,9,FALSE))</f>
        <v/>
      </c>
      <c r="AW224" s="268" t="str">
        <f>IF(AW223="","",VLOOKUP(AW223,'参考様式１ シフト記号表（勤務時間帯）'!$C$6:$K$35,9,FALSE))</f>
        <v/>
      </c>
      <c r="AX224" s="327">
        <f>IF($BB$3="４週",SUM(S224:AT224),IF($BB$3="暦月",SUM(S224:AW224),""))</f>
        <v>0</v>
      </c>
      <c r="AY224" s="340"/>
      <c r="AZ224" s="352">
        <f>IF($BB$3="４週",AX224/4,IF($BB$3="暦月",'参考様式１（100名）'!AX224/('参考様式１（100名）'!$BB$8/7),""))</f>
        <v>0</v>
      </c>
      <c r="BA224" s="362"/>
      <c r="BB224" s="381"/>
      <c r="BC224" s="205"/>
      <c r="BD224" s="205"/>
      <c r="BE224" s="205"/>
      <c r="BF224" s="217"/>
    </row>
    <row r="225" spans="2:58" ht="20.25" customHeight="1">
      <c r="B225" s="101"/>
      <c r="C225" s="121"/>
      <c r="D225" s="139"/>
      <c r="E225" s="150"/>
      <c r="F225" s="423">
        <f>C223</f>
        <v>0</v>
      </c>
      <c r="G225" s="168"/>
      <c r="H225" s="179"/>
      <c r="I225" s="187"/>
      <c r="J225" s="187"/>
      <c r="K225" s="192"/>
      <c r="L225" s="200"/>
      <c r="M225" s="207"/>
      <c r="N225" s="207"/>
      <c r="O225" s="219"/>
      <c r="P225" s="226" t="s">
        <v>107</v>
      </c>
      <c r="Q225" s="235"/>
      <c r="R225" s="243"/>
      <c r="S225" s="257" t="str">
        <f>IF(S223="","",VLOOKUP(S223,'参考様式１ シフト記号表（勤務時間帯）'!$C$6:$S$35,17,FALSE))</f>
        <v/>
      </c>
      <c r="T225" s="269" t="str">
        <f>IF(T223="","",VLOOKUP(T223,'参考様式１ シフト記号表（勤務時間帯）'!$C$6:$S$35,17,FALSE))</f>
        <v/>
      </c>
      <c r="U225" s="269" t="str">
        <f>IF(U223="","",VLOOKUP(U223,'参考様式１ シフト記号表（勤務時間帯）'!$C$6:$S$35,17,FALSE))</f>
        <v/>
      </c>
      <c r="V225" s="269" t="str">
        <f>IF(V223="","",VLOOKUP(V223,'参考様式１ シフト記号表（勤務時間帯）'!$C$6:$S$35,17,FALSE))</f>
        <v/>
      </c>
      <c r="W225" s="269" t="str">
        <f>IF(W223="","",VLOOKUP(W223,'参考様式１ シフト記号表（勤務時間帯）'!$C$6:$S$35,17,FALSE))</f>
        <v/>
      </c>
      <c r="X225" s="269" t="str">
        <f>IF(X223="","",VLOOKUP(X223,'参考様式１ シフト記号表（勤務時間帯）'!$C$6:$S$35,17,FALSE))</f>
        <v/>
      </c>
      <c r="Y225" s="281" t="str">
        <f>IF(Y223="","",VLOOKUP(Y223,'参考様式１ シフト記号表（勤務時間帯）'!$C$6:$S$35,17,FALSE))</f>
        <v/>
      </c>
      <c r="Z225" s="257" t="str">
        <f>IF(Z223="","",VLOOKUP(Z223,'参考様式１ シフト記号表（勤務時間帯）'!$C$6:$S$35,17,FALSE))</f>
        <v/>
      </c>
      <c r="AA225" s="269" t="str">
        <f>IF(AA223="","",VLOOKUP(AA223,'参考様式１ シフト記号表（勤務時間帯）'!$C$6:$S$35,17,FALSE))</f>
        <v/>
      </c>
      <c r="AB225" s="269" t="str">
        <f>IF(AB223="","",VLOOKUP(AB223,'参考様式１ シフト記号表（勤務時間帯）'!$C$6:$S$35,17,FALSE))</f>
        <v/>
      </c>
      <c r="AC225" s="269" t="str">
        <f>IF(AC223="","",VLOOKUP(AC223,'参考様式１ シフト記号表（勤務時間帯）'!$C$6:$S$35,17,FALSE))</f>
        <v/>
      </c>
      <c r="AD225" s="269" t="str">
        <f>IF(AD223="","",VLOOKUP(AD223,'参考様式１ シフト記号表（勤務時間帯）'!$C$6:$S$35,17,FALSE))</f>
        <v/>
      </c>
      <c r="AE225" s="269" t="str">
        <f>IF(AE223="","",VLOOKUP(AE223,'参考様式１ シフト記号表（勤務時間帯）'!$C$6:$S$35,17,FALSE))</f>
        <v/>
      </c>
      <c r="AF225" s="281" t="str">
        <f>IF(AF223="","",VLOOKUP(AF223,'参考様式１ シフト記号表（勤務時間帯）'!$C$6:$S$35,17,FALSE))</f>
        <v/>
      </c>
      <c r="AG225" s="257" t="str">
        <f>IF(AG223="","",VLOOKUP(AG223,'参考様式１ シフト記号表（勤務時間帯）'!$C$6:$S$35,17,FALSE))</f>
        <v/>
      </c>
      <c r="AH225" s="269" t="str">
        <f>IF(AH223="","",VLOOKUP(AH223,'参考様式１ シフト記号表（勤務時間帯）'!$C$6:$S$35,17,FALSE))</f>
        <v/>
      </c>
      <c r="AI225" s="269" t="str">
        <f>IF(AI223="","",VLOOKUP(AI223,'参考様式１ シフト記号表（勤務時間帯）'!$C$6:$S$35,17,FALSE))</f>
        <v/>
      </c>
      <c r="AJ225" s="269" t="str">
        <f>IF(AJ223="","",VLOOKUP(AJ223,'参考様式１ シフト記号表（勤務時間帯）'!$C$6:$S$35,17,FALSE))</f>
        <v/>
      </c>
      <c r="AK225" s="269" t="str">
        <f>IF(AK223="","",VLOOKUP(AK223,'参考様式１ シフト記号表（勤務時間帯）'!$C$6:$S$35,17,FALSE))</f>
        <v/>
      </c>
      <c r="AL225" s="269" t="str">
        <f>IF(AL223="","",VLOOKUP(AL223,'参考様式１ シフト記号表（勤務時間帯）'!$C$6:$S$35,17,FALSE))</f>
        <v/>
      </c>
      <c r="AM225" s="281" t="str">
        <f>IF(AM223="","",VLOOKUP(AM223,'参考様式１ シフト記号表（勤務時間帯）'!$C$6:$S$35,17,FALSE))</f>
        <v/>
      </c>
      <c r="AN225" s="257" t="str">
        <f>IF(AN223="","",VLOOKUP(AN223,'参考様式１ シフト記号表（勤務時間帯）'!$C$6:$S$35,17,FALSE))</f>
        <v/>
      </c>
      <c r="AO225" s="269" t="str">
        <f>IF(AO223="","",VLOOKUP(AO223,'参考様式１ シフト記号表（勤務時間帯）'!$C$6:$S$35,17,FALSE))</f>
        <v/>
      </c>
      <c r="AP225" s="269" t="str">
        <f>IF(AP223="","",VLOOKUP(AP223,'参考様式１ シフト記号表（勤務時間帯）'!$C$6:$S$35,17,FALSE))</f>
        <v/>
      </c>
      <c r="AQ225" s="269" t="str">
        <f>IF(AQ223="","",VLOOKUP(AQ223,'参考様式１ シフト記号表（勤務時間帯）'!$C$6:$S$35,17,FALSE))</f>
        <v/>
      </c>
      <c r="AR225" s="269" t="str">
        <f>IF(AR223="","",VLOOKUP(AR223,'参考様式１ シフト記号表（勤務時間帯）'!$C$6:$S$35,17,FALSE))</f>
        <v/>
      </c>
      <c r="AS225" s="269" t="str">
        <f>IF(AS223="","",VLOOKUP(AS223,'参考様式１ シフト記号表（勤務時間帯）'!$C$6:$S$35,17,FALSE))</f>
        <v/>
      </c>
      <c r="AT225" s="281" t="str">
        <f>IF(AT223="","",VLOOKUP(AT223,'参考様式１ シフト記号表（勤務時間帯）'!$C$6:$S$35,17,FALSE))</f>
        <v/>
      </c>
      <c r="AU225" s="257" t="str">
        <f>IF(AU223="","",VLOOKUP(AU223,'参考様式１ シフト記号表（勤務時間帯）'!$C$6:$S$35,17,FALSE))</f>
        <v/>
      </c>
      <c r="AV225" s="269" t="str">
        <f>IF(AV223="","",VLOOKUP(AV223,'参考様式１ シフト記号表（勤務時間帯）'!$C$6:$S$35,17,FALSE))</f>
        <v/>
      </c>
      <c r="AW225" s="269" t="str">
        <f>IF(AW223="","",VLOOKUP(AW223,'参考様式１ シフト記号表（勤務時間帯）'!$C$6:$S$35,17,FALSE))</f>
        <v/>
      </c>
      <c r="AX225" s="328">
        <f>IF($BB$3="４週",SUM(S225:AT225),IF($BB$3="暦月",SUM(S225:AW225),""))</f>
        <v>0</v>
      </c>
      <c r="AY225" s="341"/>
      <c r="AZ225" s="353">
        <f>IF($BB$3="４週",AX225/4,IF($BB$3="暦月",'参考様式１（100名）'!AX225/('参考様式１（100名）'!$BB$8/7),""))</f>
        <v>0</v>
      </c>
      <c r="BA225" s="363"/>
      <c r="BB225" s="382"/>
      <c r="BC225" s="207"/>
      <c r="BD225" s="207"/>
      <c r="BE225" s="207"/>
      <c r="BF225" s="219"/>
    </row>
    <row r="226" spans="2:58" ht="20.25" customHeight="1">
      <c r="B226" s="101">
        <f>B223+1</f>
        <v>69</v>
      </c>
      <c r="C226" s="119"/>
      <c r="D226" s="137"/>
      <c r="E226" s="148"/>
      <c r="F226" s="156"/>
      <c r="G226" s="156"/>
      <c r="H226" s="180"/>
      <c r="I226" s="187"/>
      <c r="J226" s="187"/>
      <c r="K226" s="192"/>
      <c r="L226" s="199"/>
      <c r="M226" s="206"/>
      <c r="N226" s="206"/>
      <c r="O226" s="218"/>
      <c r="P226" s="227" t="s">
        <v>105</v>
      </c>
      <c r="Q226" s="236"/>
      <c r="R226" s="244"/>
      <c r="S226" s="431"/>
      <c r="T226" s="434"/>
      <c r="U226" s="434"/>
      <c r="V226" s="434"/>
      <c r="W226" s="434"/>
      <c r="X226" s="434"/>
      <c r="Y226" s="436"/>
      <c r="Z226" s="431"/>
      <c r="AA226" s="434"/>
      <c r="AB226" s="434"/>
      <c r="AC226" s="434"/>
      <c r="AD226" s="434"/>
      <c r="AE226" s="434"/>
      <c r="AF226" s="436"/>
      <c r="AG226" s="431"/>
      <c r="AH226" s="434"/>
      <c r="AI226" s="434"/>
      <c r="AJ226" s="434"/>
      <c r="AK226" s="434"/>
      <c r="AL226" s="434"/>
      <c r="AM226" s="436"/>
      <c r="AN226" s="431"/>
      <c r="AO226" s="434"/>
      <c r="AP226" s="434"/>
      <c r="AQ226" s="434"/>
      <c r="AR226" s="434"/>
      <c r="AS226" s="434"/>
      <c r="AT226" s="436"/>
      <c r="AU226" s="431"/>
      <c r="AV226" s="434"/>
      <c r="AW226" s="434"/>
      <c r="AX226" s="439"/>
      <c r="AY226" s="443"/>
      <c r="AZ226" s="446"/>
      <c r="BA226" s="449"/>
      <c r="BB226" s="380"/>
      <c r="BC226" s="206"/>
      <c r="BD226" s="206"/>
      <c r="BE226" s="206"/>
      <c r="BF226" s="218"/>
    </row>
    <row r="227" spans="2:58" ht="20.25" customHeight="1">
      <c r="B227" s="101"/>
      <c r="C227" s="120"/>
      <c r="D227" s="138"/>
      <c r="E227" s="149"/>
      <c r="F227" s="154"/>
      <c r="G227" s="167"/>
      <c r="H227" s="179"/>
      <c r="I227" s="187"/>
      <c r="J227" s="187"/>
      <c r="K227" s="192"/>
      <c r="L227" s="198"/>
      <c r="M227" s="205"/>
      <c r="N227" s="205"/>
      <c r="O227" s="217"/>
      <c r="P227" s="225" t="s">
        <v>40</v>
      </c>
      <c r="Q227" s="234"/>
      <c r="R227" s="242"/>
      <c r="S227" s="256" t="str">
        <f>IF(S226="","",VLOOKUP(S226,'参考様式１ シフト記号表（勤務時間帯）'!$C$6:$K$35,9,FALSE))</f>
        <v/>
      </c>
      <c r="T227" s="268" t="str">
        <f>IF(T226="","",VLOOKUP(T226,'参考様式１ シフト記号表（勤務時間帯）'!$C$6:$K$35,9,FALSE))</f>
        <v/>
      </c>
      <c r="U227" s="268" t="str">
        <f>IF(U226="","",VLOOKUP(U226,'参考様式１ シフト記号表（勤務時間帯）'!$C$6:$K$35,9,FALSE))</f>
        <v/>
      </c>
      <c r="V227" s="268" t="str">
        <f>IF(V226="","",VLOOKUP(V226,'参考様式１ シフト記号表（勤務時間帯）'!$C$6:$K$35,9,FALSE))</f>
        <v/>
      </c>
      <c r="W227" s="268" t="str">
        <f>IF(W226="","",VLOOKUP(W226,'参考様式１ シフト記号表（勤務時間帯）'!$C$6:$K$35,9,FALSE))</f>
        <v/>
      </c>
      <c r="X227" s="268" t="str">
        <f>IF(X226="","",VLOOKUP(X226,'参考様式１ シフト記号表（勤務時間帯）'!$C$6:$K$35,9,FALSE))</f>
        <v/>
      </c>
      <c r="Y227" s="280" t="str">
        <f>IF(Y226="","",VLOOKUP(Y226,'参考様式１ シフト記号表（勤務時間帯）'!$C$6:$K$35,9,FALSE))</f>
        <v/>
      </c>
      <c r="Z227" s="256" t="str">
        <f>IF(Z226="","",VLOOKUP(Z226,'参考様式１ シフト記号表（勤務時間帯）'!$C$6:$K$35,9,FALSE))</f>
        <v/>
      </c>
      <c r="AA227" s="268" t="str">
        <f>IF(AA226="","",VLOOKUP(AA226,'参考様式１ シフト記号表（勤務時間帯）'!$C$6:$K$35,9,FALSE))</f>
        <v/>
      </c>
      <c r="AB227" s="268" t="str">
        <f>IF(AB226="","",VLOOKUP(AB226,'参考様式１ シフト記号表（勤務時間帯）'!$C$6:$K$35,9,FALSE))</f>
        <v/>
      </c>
      <c r="AC227" s="268" t="str">
        <f>IF(AC226="","",VLOOKUP(AC226,'参考様式１ シフト記号表（勤務時間帯）'!$C$6:$K$35,9,FALSE))</f>
        <v/>
      </c>
      <c r="AD227" s="268" t="str">
        <f>IF(AD226="","",VLOOKUP(AD226,'参考様式１ シフト記号表（勤務時間帯）'!$C$6:$K$35,9,FALSE))</f>
        <v/>
      </c>
      <c r="AE227" s="268" t="str">
        <f>IF(AE226="","",VLOOKUP(AE226,'参考様式１ シフト記号表（勤務時間帯）'!$C$6:$K$35,9,FALSE))</f>
        <v/>
      </c>
      <c r="AF227" s="280" t="str">
        <f>IF(AF226="","",VLOOKUP(AF226,'参考様式１ シフト記号表（勤務時間帯）'!$C$6:$K$35,9,FALSE))</f>
        <v/>
      </c>
      <c r="AG227" s="256" t="str">
        <f>IF(AG226="","",VLOOKUP(AG226,'参考様式１ シフト記号表（勤務時間帯）'!$C$6:$K$35,9,FALSE))</f>
        <v/>
      </c>
      <c r="AH227" s="268" t="str">
        <f>IF(AH226="","",VLOOKUP(AH226,'参考様式１ シフト記号表（勤務時間帯）'!$C$6:$K$35,9,FALSE))</f>
        <v/>
      </c>
      <c r="AI227" s="268" t="str">
        <f>IF(AI226="","",VLOOKUP(AI226,'参考様式１ シフト記号表（勤務時間帯）'!$C$6:$K$35,9,FALSE))</f>
        <v/>
      </c>
      <c r="AJ227" s="268" t="str">
        <f>IF(AJ226="","",VLOOKUP(AJ226,'参考様式１ シフト記号表（勤務時間帯）'!$C$6:$K$35,9,FALSE))</f>
        <v/>
      </c>
      <c r="AK227" s="268" t="str">
        <f>IF(AK226="","",VLOOKUP(AK226,'参考様式１ シフト記号表（勤務時間帯）'!$C$6:$K$35,9,FALSE))</f>
        <v/>
      </c>
      <c r="AL227" s="268" t="str">
        <f>IF(AL226="","",VLOOKUP(AL226,'参考様式１ シフト記号表（勤務時間帯）'!$C$6:$K$35,9,FALSE))</f>
        <v/>
      </c>
      <c r="AM227" s="280" t="str">
        <f>IF(AM226="","",VLOOKUP(AM226,'参考様式１ シフト記号表（勤務時間帯）'!$C$6:$K$35,9,FALSE))</f>
        <v/>
      </c>
      <c r="AN227" s="256" t="str">
        <f>IF(AN226="","",VLOOKUP(AN226,'参考様式１ シフト記号表（勤務時間帯）'!$C$6:$K$35,9,FALSE))</f>
        <v/>
      </c>
      <c r="AO227" s="268" t="str">
        <f>IF(AO226="","",VLOOKUP(AO226,'参考様式１ シフト記号表（勤務時間帯）'!$C$6:$K$35,9,FALSE))</f>
        <v/>
      </c>
      <c r="AP227" s="268" t="str">
        <f>IF(AP226="","",VLOOKUP(AP226,'参考様式１ シフト記号表（勤務時間帯）'!$C$6:$K$35,9,FALSE))</f>
        <v/>
      </c>
      <c r="AQ227" s="268" t="str">
        <f>IF(AQ226="","",VLOOKUP(AQ226,'参考様式１ シフト記号表（勤務時間帯）'!$C$6:$K$35,9,FALSE))</f>
        <v/>
      </c>
      <c r="AR227" s="268" t="str">
        <f>IF(AR226="","",VLOOKUP(AR226,'参考様式１ シフト記号表（勤務時間帯）'!$C$6:$K$35,9,FALSE))</f>
        <v/>
      </c>
      <c r="AS227" s="268" t="str">
        <f>IF(AS226="","",VLOOKUP(AS226,'参考様式１ シフト記号表（勤務時間帯）'!$C$6:$K$35,9,FALSE))</f>
        <v/>
      </c>
      <c r="AT227" s="280" t="str">
        <f>IF(AT226="","",VLOOKUP(AT226,'参考様式１ シフト記号表（勤務時間帯）'!$C$6:$K$35,9,FALSE))</f>
        <v/>
      </c>
      <c r="AU227" s="256" t="str">
        <f>IF(AU226="","",VLOOKUP(AU226,'参考様式１ シフト記号表（勤務時間帯）'!$C$6:$K$35,9,FALSE))</f>
        <v/>
      </c>
      <c r="AV227" s="268" t="str">
        <f>IF(AV226="","",VLOOKUP(AV226,'参考様式１ シフト記号表（勤務時間帯）'!$C$6:$K$35,9,FALSE))</f>
        <v/>
      </c>
      <c r="AW227" s="268" t="str">
        <f>IF(AW226="","",VLOOKUP(AW226,'参考様式１ シフト記号表（勤務時間帯）'!$C$6:$K$35,9,FALSE))</f>
        <v/>
      </c>
      <c r="AX227" s="327">
        <f>IF($BB$3="４週",SUM(S227:AT227),IF($BB$3="暦月",SUM(S227:AW227),""))</f>
        <v>0</v>
      </c>
      <c r="AY227" s="340"/>
      <c r="AZ227" s="352">
        <f>IF($BB$3="４週",AX227/4,IF($BB$3="暦月",'参考様式１（100名）'!AX227/('参考様式１（100名）'!$BB$8/7),""))</f>
        <v>0</v>
      </c>
      <c r="BA227" s="362"/>
      <c r="BB227" s="381"/>
      <c r="BC227" s="205"/>
      <c r="BD227" s="205"/>
      <c r="BE227" s="205"/>
      <c r="BF227" s="217"/>
    </row>
    <row r="228" spans="2:58" ht="20.25" customHeight="1">
      <c r="B228" s="101"/>
      <c r="C228" s="121"/>
      <c r="D228" s="139"/>
      <c r="E228" s="150"/>
      <c r="F228" s="423">
        <f>C226</f>
        <v>0</v>
      </c>
      <c r="G228" s="168"/>
      <c r="H228" s="179"/>
      <c r="I228" s="187"/>
      <c r="J228" s="187"/>
      <c r="K228" s="192"/>
      <c r="L228" s="200"/>
      <c r="M228" s="207"/>
      <c r="N228" s="207"/>
      <c r="O228" s="219"/>
      <c r="P228" s="226" t="s">
        <v>107</v>
      </c>
      <c r="Q228" s="235"/>
      <c r="R228" s="243"/>
      <c r="S228" s="257" t="str">
        <f>IF(S226="","",VLOOKUP(S226,'参考様式１ シフト記号表（勤務時間帯）'!$C$6:$S$35,17,FALSE))</f>
        <v/>
      </c>
      <c r="T228" s="269" t="str">
        <f>IF(T226="","",VLOOKUP(T226,'参考様式１ シフト記号表（勤務時間帯）'!$C$6:$S$35,17,FALSE))</f>
        <v/>
      </c>
      <c r="U228" s="269" t="str">
        <f>IF(U226="","",VLOOKUP(U226,'参考様式１ シフト記号表（勤務時間帯）'!$C$6:$S$35,17,FALSE))</f>
        <v/>
      </c>
      <c r="V228" s="269" t="str">
        <f>IF(V226="","",VLOOKUP(V226,'参考様式１ シフト記号表（勤務時間帯）'!$C$6:$S$35,17,FALSE))</f>
        <v/>
      </c>
      <c r="W228" s="269" t="str">
        <f>IF(W226="","",VLOOKUP(W226,'参考様式１ シフト記号表（勤務時間帯）'!$C$6:$S$35,17,FALSE))</f>
        <v/>
      </c>
      <c r="X228" s="269" t="str">
        <f>IF(X226="","",VLOOKUP(X226,'参考様式１ シフト記号表（勤務時間帯）'!$C$6:$S$35,17,FALSE))</f>
        <v/>
      </c>
      <c r="Y228" s="281" t="str">
        <f>IF(Y226="","",VLOOKUP(Y226,'参考様式１ シフト記号表（勤務時間帯）'!$C$6:$S$35,17,FALSE))</f>
        <v/>
      </c>
      <c r="Z228" s="257" t="str">
        <f>IF(Z226="","",VLOOKUP(Z226,'参考様式１ シフト記号表（勤務時間帯）'!$C$6:$S$35,17,FALSE))</f>
        <v/>
      </c>
      <c r="AA228" s="269" t="str">
        <f>IF(AA226="","",VLOOKUP(AA226,'参考様式１ シフト記号表（勤務時間帯）'!$C$6:$S$35,17,FALSE))</f>
        <v/>
      </c>
      <c r="AB228" s="269" t="str">
        <f>IF(AB226="","",VLOOKUP(AB226,'参考様式１ シフト記号表（勤務時間帯）'!$C$6:$S$35,17,FALSE))</f>
        <v/>
      </c>
      <c r="AC228" s="269" t="str">
        <f>IF(AC226="","",VLOOKUP(AC226,'参考様式１ シフト記号表（勤務時間帯）'!$C$6:$S$35,17,FALSE))</f>
        <v/>
      </c>
      <c r="AD228" s="269" t="str">
        <f>IF(AD226="","",VLOOKUP(AD226,'参考様式１ シフト記号表（勤務時間帯）'!$C$6:$S$35,17,FALSE))</f>
        <v/>
      </c>
      <c r="AE228" s="269" t="str">
        <f>IF(AE226="","",VLOOKUP(AE226,'参考様式１ シフト記号表（勤務時間帯）'!$C$6:$S$35,17,FALSE))</f>
        <v/>
      </c>
      <c r="AF228" s="281" t="str">
        <f>IF(AF226="","",VLOOKUP(AF226,'参考様式１ シフト記号表（勤務時間帯）'!$C$6:$S$35,17,FALSE))</f>
        <v/>
      </c>
      <c r="AG228" s="257" t="str">
        <f>IF(AG226="","",VLOOKUP(AG226,'参考様式１ シフト記号表（勤務時間帯）'!$C$6:$S$35,17,FALSE))</f>
        <v/>
      </c>
      <c r="AH228" s="269" t="str">
        <f>IF(AH226="","",VLOOKUP(AH226,'参考様式１ シフト記号表（勤務時間帯）'!$C$6:$S$35,17,FALSE))</f>
        <v/>
      </c>
      <c r="AI228" s="269" t="str">
        <f>IF(AI226="","",VLOOKUP(AI226,'参考様式１ シフト記号表（勤務時間帯）'!$C$6:$S$35,17,FALSE))</f>
        <v/>
      </c>
      <c r="AJ228" s="269" t="str">
        <f>IF(AJ226="","",VLOOKUP(AJ226,'参考様式１ シフト記号表（勤務時間帯）'!$C$6:$S$35,17,FALSE))</f>
        <v/>
      </c>
      <c r="AK228" s="269" t="str">
        <f>IF(AK226="","",VLOOKUP(AK226,'参考様式１ シフト記号表（勤務時間帯）'!$C$6:$S$35,17,FALSE))</f>
        <v/>
      </c>
      <c r="AL228" s="269" t="str">
        <f>IF(AL226="","",VLOOKUP(AL226,'参考様式１ シフト記号表（勤務時間帯）'!$C$6:$S$35,17,FALSE))</f>
        <v/>
      </c>
      <c r="AM228" s="281" t="str">
        <f>IF(AM226="","",VLOOKUP(AM226,'参考様式１ シフト記号表（勤務時間帯）'!$C$6:$S$35,17,FALSE))</f>
        <v/>
      </c>
      <c r="AN228" s="257" t="str">
        <f>IF(AN226="","",VLOOKUP(AN226,'参考様式１ シフト記号表（勤務時間帯）'!$C$6:$S$35,17,FALSE))</f>
        <v/>
      </c>
      <c r="AO228" s="269" t="str">
        <f>IF(AO226="","",VLOOKUP(AO226,'参考様式１ シフト記号表（勤務時間帯）'!$C$6:$S$35,17,FALSE))</f>
        <v/>
      </c>
      <c r="AP228" s="269" t="str">
        <f>IF(AP226="","",VLOOKUP(AP226,'参考様式１ シフト記号表（勤務時間帯）'!$C$6:$S$35,17,FALSE))</f>
        <v/>
      </c>
      <c r="AQ228" s="269" t="str">
        <f>IF(AQ226="","",VLOOKUP(AQ226,'参考様式１ シフト記号表（勤務時間帯）'!$C$6:$S$35,17,FALSE))</f>
        <v/>
      </c>
      <c r="AR228" s="269" t="str">
        <f>IF(AR226="","",VLOOKUP(AR226,'参考様式１ シフト記号表（勤務時間帯）'!$C$6:$S$35,17,FALSE))</f>
        <v/>
      </c>
      <c r="AS228" s="269" t="str">
        <f>IF(AS226="","",VLOOKUP(AS226,'参考様式１ シフト記号表（勤務時間帯）'!$C$6:$S$35,17,FALSE))</f>
        <v/>
      </c>
      <c r="AT228" s="281" t="str">
        <f>IF(AT226="","",VLOOKUP(AT226,'参考様式１ シフト記号表（勤務時間帯）'!$C$6:$S$35,17,FALSE))</f>
        <v/>
      </c>
      <c r="AU228" s="257" t="str">
        <f>IF(AU226="","",VLOOKUP(AU226,'参考様式１ シフト記号表（勤務時間帯）'!$C$6:$S$35,17,FALSE))</f>
        <v/>
      </c>
      <c r="AV228" s="269" t="str">
        <f>IF(AV226="","",VLOOKUP(AV226,'参考様式１ シフト記号表（勤務時間帯）'!$C$6:$S$35,17,FALSE))</f>
        <v/>
      </c>
      <c r="AW228" s="269" t="str">
        <f>IF(AW226="","",VLOOKUP(AW226,'参考様式１ シフト記号表（勤務時間帯）'!$C$6:$S$35,17,FALSE))</f>
        <v/>
      </c>
      <c r="AX228" s="328">
        <f>IF($BB$3="４週",SUM(S228:AT228),IF($BB$3="暦月",SUM(S228:AW228),""))</f>
        <v>0</v>
      </c>
      <c r="AY228" s="341"/>
      <c r="AZ228" s="353">
        <f>IF($BB$3="４週",AX228/4,IF($BB$3="暦月",'参考様式１（100名）'!AX228/('参考様式１（100名）'!$BB$8/7),""))</f>
        <v>0</v>
      </c>
      <c r="BA228" s="363"/>
      <c r="BB228" s="382"/>
      <c r="BC228" s="207"/>
      <c r="BD228" s="207"/>
      <c r="BE228" s="207"/>
      <c r="BF228" s="219"/>
    </row>
    <row r="229" spans="2:58" ht="20.25" customHeight="1">
      <c r="B229" s="101">
        <f>B226+1</f>
        <v>70</v>
      </c>
      <c r="C229" s="119"/>
      <c r="D229" s="137"/>
      <c r="E229" s="148"/>
      <c r="F229" s="156"/>
      <c r="G229" s="156"/>
      <c r="H229" s="180"/>
      <c r="I229" s="187"/>
      <c r="J229" s="187"/>
      <c r="K229" s="192"/>
      <c r="L229" s="199"/>
      <c r="M229" s="206"/>
      <c r="N229" s="206"/>
      <c r="O229" s="218"/>
      <c r="P229" s="227" t="s">
        <v>105</v>
      </c>
      <c r="Q229" s="236"/>
      <c r="R229" s="244"/>
      <c r="S229" s="431"/>
      <c r="T229" s="434"/>
      <c r="U229" s="434"/>
      <c r="V229" s="434"/>
      <c r="W229" s="434"/>
      <c r="X229" s="434"/>
      <c r="Y229" s="436"/>
      <c r="Z229" s="431"/>
      <c r="AA229" s="434"/>
      <c r="AB229" s="434"/>
      <c r="AC229" s="434"/>
      <c r="AD229" s="434"/>
      <c r="AE229" s="434"/>
      <c r="AF229" s="436"/>
      <c r="AG229" s="431"/>
      <c r="AH229" s="434"/>
      <c r="AI229" s="434"/>
      <c r="AJ229" s="434"/>
      <c r="AK229" s="434"/>
      <c r="AL229" s="434"/>
      <c r="AM229" s="436"/>
      <c r="AN229" s="431"/>
      <c r="AO229" s="434"/>
      <c r="AP229" s="434"/>
      <c r="AQ229" s="434"/>
      <c r="AR229" s="434"/>
      <c r="AS229" s="434"/>
      <c r="AT229" s="436"/>
      <c r="AU229" s="431"/>
      <c r="AV229" s="434"/>
      <c r="AW229" s="434"/>
      <c r="AX229" s="439"/>
      <c r="AY229" s="443"/>
      <c r="AZ229" s="446"/>
      <c r="BA229" s="449"/>
      <c r="BB229" s="380"/>
      <c r="BC229" s="206"/>
      <c r="BD229" s="206"/>
      <c r="BE229" s="206"/>
      <c r="BF229" s="218"/>
    </row>
    <row r="230" spans="2:58" ht="20.25" customHeight="1">
      <c r="B230" s="101"/>
      <c r="C230" s="120"/>
      <c r="D230" s="138"/>
      <c r="E230" s="149"/>
      <c r="F230" s="154"/>
      <c r="G230" s="167"/>
      <c r="H230" s="179"/>
      <c r="I230" s="187"/>
      <c r="J230" s="187"/>
      <c r="K230" s="192"/>
      <c r="L230" s="198"/>
      <c r="M230" s="205"/>
      <c r="N230" s="205"/>
      <c r="O230" s="217"/>
      <c r="P230" s="225" t="s">
        <v>40</v>
      </c>
      <c r="Q230" s="234"/>
      <c r="R230" s="242"/>
      <c r="S230" s="256" t="str">
        <f>IF(S229="","",VLOOKUP(S229,'参考様式１ シフト記号表（勤務時間帯）'!$C$6:$K$35,9,FALSE))</f>
        <v/>
      </c>
      <c r="T230" s="268" t="str">
        <f>IF(T229="","",VLOOKUP(T229,'参考様式１ シフト記号表（勤務時間帯）'!$C$6:$K$35,9,FALSE))</f>
        <v/>
      </c>
      <c r="U230" s="268" t="str">
        <f>IF(U229="","",VLOOKUP(U229,'参考様式１ シフト記号表（勤務時間帯）'!$C$6:$K$35,9,FALSE))</f>
        <v/>
      </c>
      <c r="V230" s="268" t="str">
        <f>IF(V229="","",VLOOKUP(V229,'参考様式１ シフト記号表（勤務時間帯）'!$C$6:$K$35,9,FALSE))</f>
        <v/>
      </c>
      <c r="W230" s="268" t="str">
        <f>IF(W229="","",VLOOKUP(W229,'参考様式１ シフト記号表（勤務時間帯）'!$C$6:$K$35,9,FALSE))</f>
        <v/>
      </c>
      <c r="X230" s="268" t="str">
        <f>IF(X229="","",VLOOKUP(X229,'参考様式１ シフト記号表（勤務時間帯）'!$C$6:$K$35,9,FALSE))</f>
        <v/>
      </c>
      <c r="Y230" s="280" t="str">
        <f>IF(Y229="","",VLOOKUP(Y229,'参考様式１ シフト記号表（勤務時間帯）'!$C$6:$K$35,9,FALSE))</f>
        <v/>
      </c>
      <c r="Z230" s="256" t="str">
        <f>IF(Z229="","",VLOOKUP(Z229,'参考様式１ シフト記号表（勤務時間帯）'!$C$6:$K$35,9,FALSE))</f>
        <v/>
      </c>
      <c r="AA230" s="268" t="str">
        <f>IF(AA229="","",VLOOKUP(AA229,'参考様式１ シフト記号表（勤務時間帯）'!$C$6:$K$35,9,FALSE))</f>
        <v/>
      </c>
      <c r="AB230" s="268" t="str">
        <f>IF(AB229="","",VLOOKUP(AB229,'参考様式１ シフト記号表（勤務時間帯）'!$C$6:$K$35,9,FALSE))</f>
        <v/>
      </c>
      <c r="AC230" s="268" t="str">
        <f>IF(AC229="","",VLOOKUP(AC229,'参考様式１ シフト記号表（勤務時間帯）'!$C$6:$K$35,9,FALSE))</f>
        <v/>
      </c>
      <c r="AD230" s="268" t="str">
        <f>IF(AD229="","",VLOOKUP(AD229,'参考様式１ シフト記号表（勤務時間帯）'!$C$6:$K$35,9,FALSE))</f>
        <v/>
      </c>
      <c r="AE230" s="268" t="str">
        <f>IF(AE229="","",VLOOKUP(AE229,'参考様式１ シフト記号表（勤務時間帯）'!$C$6:$K$35,9,FALSE))</f>
        <v/>
      </c>
      <c r="AF230" s="280" t="str">
        <f>IF(AF229="","",VLOOKUP(AF229,'参考様式１ シフト記号表（勤務時間帯）'!$C$6:$K$35,9,FALSE))</f>
        <v/>
      </c>
      <c r="AG230" s="256" t="str">
        <f>IF(AG229="","",VLOOKUP(AG229,'参考様式１ シフト記号表（勤務時間帯）'!$C$6:$K$35,9,FALSE))</f>
        <v/>
      </c>
      <c r="AH230" s="268" t="str">
        <f>IF(AH229="","",VLOOKUP(AH229,'参考様式１ シフト記号表（勤務時間帯）'!$C$6:$K$35,9,FALSE))</f>
        <v/>
      </c>
      <c r="AI230" s="268" t="str">
        <f>IF(AI229="","",VLOOKUP(AI229,'参考様式１ シフト記号表（勤務時間帯）'!$C$6:$K$35,9,FALSE))</f>
        <v/>
      </c>
      <c r="AJ230" s="268" t="str">
        <f>IF(AJ229="","",VLOOKUP(AJ229,'参考様式１ シフト記号表（勤務時間帯）'!$C$6:$K$35,9,FALSE))</f>
        <v/>
      </c>
      <c r="AK230" s="268" t="str">
        <f>IF(AK229="","",VLOOKUP(AK229,'参考様式１ シフト記号表（勤務時間帯）'!$C$6:$K$35,9,FALSE))</f>
        <v/>
      </c>
      <c r="AL230" s="268" t="str">
        <f>IF(AL229="","",VLOOKUP(AL229,'参考様式１ シフト記号表（勤務時間帯）'!$C$6:$K$35,9,FALSE))</f>
        <v/>
      </c>
      <c r="AM230" s="280" t="str">
        <f>IF(AM229="","",VLOOKUP(AM229,'参考様式１ シフト記号表（勤務時間帯）'!$C$6:$K$35,9,FALSE))</f>
        <v/>
      </c>
      <c r="AN230" s="256" t="str">
        <f>IF(AN229="","",VLOOKUP(AN229,'参考様式１ シフト記号表（勤務時間帯）'!$C$6:$K$35,9,FALSE))</f>
        <v/>
      </c>
      <c r="AO230" s="268" t="str">
        <f>IF(AO229="","",VLOOKUP(AO229,'参考様式１ シフト記号表（勤務時間帯）'!$C$6:$K$35,9,FALSE))</f>
        <v/>
      </c>
      <c r="AP230" s="268" t="str">
        <f>IF(AP229="","",VLOOKUP(AP229,'参考様式１ シフト記号表（勤務時間帯）'!$C$6:$K$35,9,FALSE))</f>
        <v/>
      </c>
      <c r="AQ230" s="268" t="str">
        <f>IF(AQ229="","",VLOOKUP(AQ229,'参考様式１ シフト記号表（勤務時間帯）'!$C$6:$K$35,9,FALSE))</f>
        <v/>
      </c>
      <c r="AR230" s="268" t="str">
        <f>IF(AR229="","",VLOOKUP(AR229,'参考様式１ シフト記号表（勤務時間帯）'!$C$6:$K$35,9,FALSE))</f>
        <v/>
      </c>
      <c r="AS230" s="268" t="str">
        <f>IF(AS229="","",VLOOKUP(AS229,'参考様式１ シフト記号表（勤務時間帯）'!$C$6:$K$35,9,FALSE))</f>
        <v/>
      </c>
      <c r="AT230" s="280" t="str">
        <f>IF(AT229="","",VLOOKUP(AT229,'参考様式１ シフト記号表（勤務時間帯）'!$C$6:$K$35,9,FALSE))</f>
        <v/>
      </c>
      <c r="AU230" s="256" t="str">
        <f>IF(AU229="","",VLOOKUP(AU229,'参考様式１ シフト記号表（勤務時間帯）'!$C$6:$K$35,9,FALSE))</f>
        <v/>
      </c>
      <c r="AV230" s="268" t="str">
        <f>IF(AV229="","",VLOOKUP(AV229,'参考様式１ シフト記号表（勤務時間帯）'!$C$6:$K$35,9,FALSE))</f>
        <v/>
      </c>
      <c r="AW230" s="268" t="str">
        <f>IF(AW229="","",VLOOKUP(AW229,'参考様式１ シフト記号表（勤務時間帯）'!$C$6:$K$35,9,FALSE))</f>
        <v/>
      </c>
      <c r="AX230" s="327">
        <f>IF($BB$3="４週",SUM(S230:AT230),IF($BB$3="暦月",SUM(S230:AW230),""))</f>
        <v>0</v>
      </c>
      <c r="AY230" s="340"/>
      <c r="AZ230" s="352">
        <f>IF($BB$3="４週",AX230/4,IF($BB$3="暦月",'参考様式１（100名）'!AX230/('参考様式１（100名）'!$BB$8/7),""))</f>
        <v>0</v>
      </c>
      <c r="BA230" s="362"/>
      <c r="BB230" s="381"/>
      <c r="BC230" s="205"/>
      <c r="BD230" s="205"/>
      <c r="BE230" s="205"/>
      <c r="BF230" s="217"/>
    </row>
    <row r="231" spans="2:58" ht="20.25" customHeight="1">
      <c r="B231" s="101"/>
      <c r="C231" s="121"/>
      <c r="D231" s="139"/>
      <c r="E231" s="150"/>
      <c r="F231" s="423">
        <f>C229</f>
        <v>0</v>
      </c>
      <c r="G231" s="168"/>
      <c r="H231" s="179"/>
      <c r="I231" s="187"/>
      <c r="J231" s="187"/>
      <c r="K231" s="192"/>
      <c r="L231" s="200"/>
      <c r="M231" s="207"/>
      <c r="N231" s="207"/>
      <c r="O231" s="219"/>
      <c r="P231" s="226" t="s">
        <v>107</v>
      </c>
      <c r="Q231" s="235"/>
      <c r="R231" s="243"/>
      <c r="S231" s="257" t="str">
        <f>IF(S229="","",VLOOKUP(S229,'参考様式１ シフト記号表（勤務時間帯）'!$C$6:$S$35,17,FALSE))</f>
        <v/>
      </c>
      <c r="T231" s="269" t="str">
        <f>IF(T229="","",VLOOKUP(T229,'参考様式１ シフト記号表（勤務時間帯）'!$C$6:$S$35,17,FALSE))</f>
        <v/>
      </c>
      <c r="U231" s="269" t="str">
        <f>IF(U229="","",VLOOKUP(U229,'参考様式１ シフト記号表（勤務時間帯）'!$C$6:$S$35,17,FALSE))</f>
        <v/>
      </c>
      <c r="V231" s="269" t="str">
        <f>IF(V229="","",VLOOKUP(V229,'参考様式１ シフト記号表（勤務時間帯）'!$C$6:$S$35,17,FALSE))</f>
        <v/>
      </c>
      <c r="W231" s="269" t="str">
        <f>IF(W229="","",VLOOKUP(W229,'参考様式１ シフト記号表（勤務時間帯）'!$C$6:$S$35,17,FALSE))</f>
        <v/>
      </c>
      <c r="X231" s="269" t="str">
        <f>IF(X229="","",VLOOKUP(X229,'参考様式１ シフト記号表（勤務時間帯）'!$C$6:$S$35,17,FALSE))</f>
        <v/>
      </c>
      <c r="Y231" s="281" t="str">
        <f>IF(Y229="","",VLOOKUP(Y229,'参考様式１ シフト記号表（勤務時間帯）'!$C$6:$S$35,17,FALSE))</f>
        <v/>
      </c>
      <c r="Z231" s="257" t="str">
        <f>IF(Z229="","",VLOOKUP(Z229,'参考様式１ シフト記号表（勤務時間帯）'!$C$6:$S$35,17,FALSE))</f>
        <v/>
      </c>
      <c r="AA231" s="269" t="str">
        <f>IF(AA229="","",VLOOKUP(AA229,'参考様式１ シフト記号表（勤務時間帯）'!$C$6:$S$35,17,FALSE))</f>
        <v/>
      </c>
      <c r="AB231" s="269" t="str">
        <f>IF(AB229="","",VLOOKUP(AB229,'参考様式１ シフト記号表（勤務時間帯）'!$C$6:$S$35,17,FALSE))</f>
        <v/>
      </c>
      <c r="AC231" s="269" t="str">
        <f>IF(AC229="","",VLOOKUP(AC229,'参考様式１ シフト記号表（勤務時間帯）'!$C$6:$S$35,17,FALSE))</f>
        <v/>
      </c>
      <c r="AD231" s="269" t="str">
        <f>IF(AD229="","",VLOOKUP(AD229,'参考様式１ シフト記号表（勤務時間帯）'!$C$6:$S$35,17,FALSE))</f>
        <v/>
      </c>
      <c r="AE231" s="269" t="str">
        <f>IF(AE229="","",VLOOKUP(AE229,'参考様式１ シフト記号表（勤務時間帯）'!$C$6:$S$35,17,FALSE))</f>
        <v/>
      </c>
      <c r="AF231" s="281" t="str">
        <f>IF(AF229="","",VLOOKUP(AF229,'参考様式１ シフト記号表（勤務時間帯）'!$C$6:$S$35,17,FALSE))</f>
        <v/>
      </c>
      <c r="AG231" s="257" t="str">
        <f>IF(AG229="","",VLOOKUP(AG229,'参考様式１ シフト記号表（勤務時間帯）'!$C$6:$S$35,17,FALSE))</f>
        <v/>
      </c>
      <c r="AH231" s="269" t="str">
        <f>IF(AH229="","",VLOOKUP(AH229,'参考様式１ シフト記号表（勤務時間帯）'!$C$6:$S$35,17,FALSE))</f>
        <v/>
      </c>
      <c r="AI231" s="269" t="str">
        <f>IF(AI229="","",VLOOKUP(AI229,'参考様式１ シフト記号表（勤務時間帯）'!$C$6:$S$35,17,FALSE))</f>
        <v/>
      </c>
      <c r="AJ231" s="269" t="str">
        <f>IF(AJ229="","",VLOOKUP(AJ229,'参考様式１ シフト記号表（勤務時間帯）'!$C$6:$S$35,17,FALSE))</f>
        <v/>
      </c>
      <c r="AK231" s="269" t="str">
        <f>IF(AK229="","",VLOOKUP(AK229,'参考様式１ シフト記号表（勤務時間帯）'!$C$6:$S$35,17,FALSE))</f>
        <v/>
      </c>
      <c r="AL231" s="269" t="str">
        <f>IF(AL229="","",VLOOKUP(AL229,'参考様式１ シフト記号表（勤務時間帯）'!$C$6:$S$35,17,FALSE))</f>
        <v/>
      </c>
      <c r="AM231" s="281" t="str">
        <f>IF(AM229="","",VLOOKUP(AM229,'参考様式１ シフト記号表（勤務時間帯）'!$C$6:$S$35,17,FALSE))</f>
        <v/>
      </c>
      <c r="AN231" s="257" t="str">
        <f>IF(AN229="","",VLOOKUP(AN229,'参考様式１ シフト記号表（勤務時間帯）'!$C$6:$S$35,17,FALSE))</f>
        <v/>
      </c>
      <c r="AO231" s="269" t="str">
        <f>IF(AO229="","",VLOOKUP(AO229,'参考様式１ シフト記号表（勤務時間帯）'!$C$6:$S$35,17,FALSE))</f>
        <v/>
      </c>
      <c r="AP231" s="269" t="str">
        <f>IF(AP229="","",VLOOKUP(AP229,'参考様式１ シフト記号表（勤務時間帯）'!$C$6:$S$35,17,FALSE))</f>
        <v/>
      </c>
      <c r="AQ231" s="269" t="str">
        <f>IF(AQ229="","",VLOOKUP(AQ229,'参考様式１ シフト記号表（勤務時間帯）'!$C$6:$S$35,17,FALSE))</f>
        <v/>
      </c>
      <c r="AR231" s="269" t="str">
        <f>IF(AR229="","",VLOOKUP(AR229,'参考様式１ シフト記号表（勤務時間帯）'!$C$6:$S$35,17,FALSE))</f>
        <v/>
      </c>
      <c r="AS231" s="269" t="str">
        <f>IF(AS229="","",VLOOKUP(AS229,'参考様式１ シフト記号表（勤務時間帯）'!$C$6:$S$35,17,FALSE))</f>
        <v/>
      </c>
      <c r="AT231" s="281" t="str">
        <f>IF(AT229="","",VLOOKUP(AT229,'参考様式１ シフト記号表（勤務時間帯）'!$C$6:$S$35,17,FALSE))</f>
        <v/>
      </c>
      <c r="AU231" s="257" t="str">
        <f>IF(AU229="","",VLOOKUP(AU229,'参考様式１ シフト記号表（勤務時間帯）'!$C$6:$S$35,17,FALSE))</f>
        <v/>
      </c>
      <c r="AV231" s="269" t="str">
        <f>IF(AV229="","",VLOOKUP(AV229,'参考様式１ シフト記号表（勤務時間帯）'!$C$6:$S$35,17,FALSE))</f>
        <v/>
      </c>
      <c r="AW231" s="269" t="str">
        <f>IF(AW229="","",VLOOKUP(AW229,'参考様式１ シフト記号表（勤務時間帯）'!$C$6:$S$35,17,FALSE))</f>
        <v/>
      </c>
      <c r="AX231" s="328">
        <f>IF($BB$3="４週",SUM(S231:AT231),IF($BB$3="暦月",SUM(S231:AW231),""))</f>
        <v>0</v>
      </c>
      <c r="AY231" s="341"/>
      <c r="AZ231" s="353">
        <f>IF($BB$3="４週",AX231/4,IF($BB$3="暦月",'参考様式１（100名）'!AX231/('参考様式１（100名）'!$BB$8/7),""))</f>
        <v>0</v>
      </c>
      <c r="BA231" s="363"/>
      <c r="BB231" s="382"/>
      <c r="BC231" s="207"/>
      <c r="BD231" s="207"/>
      <c r="BE231" s="207"/>
      <c r="BF231" s="219"/>
    </row>
    <row r="232" spans="2:58" ht="20.25" customHeight="1">
      <c r="B232" s="101">
        <f>B229+1</f>
        <v>71</v>
      </c>
      <c r="C232" s="119"/>
      <c r="D232" s="137"/>
      <c r="E232" s="148"/>
      <c r="F232" s="156"/>
      <c r="G232" s="156"/>
      <c r="H232" s="180"/>
      <c r="I232" s="187"/>
      <c r="J232" s="187"/>
      <c r="K232" s="192"/>
      <c r="L232" s="199"/>
      <c r="M232" s="206"/>
      <c r="N232" s="206"/>
      <c r="O232" s="218"/>
      <c r="P232" s="227" t="s">
        <v>105</v>
      </c>
      <c r="Q232" s="236"/>
      <c r="R232" s="244"/>
      <c r="S232" s="431"/>
      <c r="T232" s="434"/>
      <c r="U232" s="434"/>
      <c r="V232" s="434"/>
      <c r="W232" s="434"/>
      <c r="X232" s="434"/>
      <c r="Y232" s="436"/>
      <c r="Z232" s="431"/>
      <c r="AA232" s="434"/>
      <c r="AB232" s="434"/>
      <c r="AC232" s="434"/>
      <c r="AD232" s="434"/>
      <c r="AE232" s="434"/>
      <c r="AF232" s="436"/>
      <c r="AG232" s="431"/>
      <c r="AH232" s="434"/>
      <c r="AI232" s="434"/>
      <c r="AJ232" s="434"/>
      <c r="AK232" s="434"/>
      <c r="AL232" s="434"/>
      <c r="AM232" s="436"/>
      <c r="AN232" s="431"/>
      <c r="AO232" s="434"/>
      <c r="AP232" s="434"/>
      <c r="AQ232" s="434"/>
      <c r="AR232" s="434"/>
      <c r="AS232" s="434"/>
      <c r="AT232" s="436"/>
      <c r="AU232" s="431"/>
      <c r="AV232" s="434"/>
      <c r="AW232" s="434"/>
      <c r="AX232" s="439"/>
      <c r="AY232" s="443"/>
      <c r="AZ232" s="446"/>
      <c r="BA232" s="449"/>
      <c r="BB232" s="380"/>
      <c r="BC232" s="206"/>
      <c r="BD232" s="206"/>
      <c r="BE232" s="206"/>
      <c r="BF232" s="218"/>
    </row>
    <row r="233" spans="2:58" ht="20.25" customHeight="1">
      <c r="B233" s="101"/>
      <c r="C233" s="120"/>
      <c r="D233" s="138"/>
      <c r="E233" s="149"/>
      <c r="F233" s="154"/>
      <c r="G233" s="167"/>
      <c r="H233" s="179"/>
      <c r="I233" s="187"/>
      <c r="J233" s="187"/>
      <c r="K233" s="192"/>
      <c r="L233" s="198"/>
      <c r="M233" s="205"/>
      <c r="N233" s="205"/>
      <c r="O233" s="217"/>
      <c r="P233" s="225" t="s">
        <v>40</v>
      </c>
      <c r="Q233" s="234"/>
      <c r="R233" s="242"/>
      <c r="S233" s="256" t="str">
        <f>IF(S232="","",VLOOKUP(S232,'参考様式１ シフト記号表（勤務時間帯）'!$C$6:$K$35,9,FALSE))</f>
        <v/>
      </c>
      <c r="T233" s="268" t="str">
        <f>IF(T232="","",VLOOKUP(T232,'参考様式１ シフト記号表（勤務時間帯）'!$C$6:$K$35,9,FALSE))</f>
        <v/>
      </c>
      <c r="U233" s="268" t="str">
        <f>IF(U232="","",VLOOKUP(U232,'参考様式１ シフト記号表（勤務時間帯）'!$C$6:$K$35,9,FALSE))</f>
        <v/>
      </c>
      <c r="V233" s="268" t="str">
        <f>IF(V232="","",VLOOKUP(V232,'参考様式１ シフト記号表（勤務時間帯）'!$C$6:$K$35,9,FALSE))</f>
        <v/>
      </c>
      <c r="W233" s="268" t="str">
        <f>IF(W232="","",VLOOKUP(W232,'参考様式１ シフト記号表（勤務時間帯）'!$C$6:$K$35,9,FALSE))</f>
        <v/>
      </c>
      <c r="X233" s="268" t="str">
        <f>IF(X232="","",VLOOKUP(X232,'参考様式１ シフト記号表（勤務時間帯）'!$C$6:$K$35,9,FALSE))</f>
        <v/>
      </c>
      <c r="Y233" s="280" t="str">
        <f>IF(Y232="","",VLOOKUP(Y232,'参考様式１ シフト記号表（勤務時間帯）'!$C$6:$K$35,9,FALSE))</f>
        <v/>
      </c>
      <c r="Z233" s="256" t="str">
        <f>IF(Z232="","",VLOOKUP(Z232,'参考様式１ シフト記号表（勤務時間帯）'!$C$6:$K$35,9,FALSE))</f>
        <v/>
      </c>
      <c r="AA233" s="268" t="str">
        <f>IF(AA232="","",VLOOKUP(AA232,'参考様式１ シフト記号表（勤務時間帯）'!$C$6:$K$35,9,FALSE))</f>
        <v/>
      </c>
      <c r="AB233" s="268" t="str">
        <f>IF(AB232="","",VLOOKUP(AB232,'参考様式１ シフト記号表（勤務時間帯）'!$C$6:$K$35,9,FALSE))</f>
        <v/>
      </c>
      <c r="AC233" s="268" t="str">
        <f>IF(AC232="","",VLOOKUP(AC232,'参考様式１ シフト記号表（勤務時間帯）'!$C$6:$K$35,9,FALSE))</f>
        <v/>
      </c>
      <c r="AD233" s="268" t="str">
        <f>IF(AD232="","",VLOOKUP(AD232,'参考様式１ シフト記号表（勤務時間帯）'!$C$6:$K$35,9,FALSE))</f>
        <v/>
      </c>
      <c r="AE233" s="268" t="str">
        <f>IF(AE232="","",VLOOKUP(AE232,'参考様式１ シフト記号表（勤務時間帯）'!$C$6:$K$35,9,FALSE))</f>
        <v/>
      </c>
      <c r="AF233" s="280" t="str">
        <f>IF(AF232="","",VLOOKUP(AF232,'参考様式１ シフト記号表（勤務時間帯）'!$C$6:$K$35,9,FALSE))</f>
        <v/>
      </c>
      <c r="AG233" s="256" t="str">
        <f>IF(AG232="","",VLOOKUP(AG232,'参考様式１ シフト記号表（勤務時間帯）'!$C$6:$K$35,9,FALSE))</f>
        <v/>
      </c>
      <c r="AH233" s="268" t="str">
        <f>IF(AH232="","",VLOOKUP(AH232,'参考様式１ シフト記号表（勤務時間帯）'!$C$6:$K$35,9,FALSE))</f>
        <v/>
      </c>
      <c r="AI233" s="268" t="str">
        <f>IF(AI232="","",VLOOKUP(AI232,'参考様式１ シフト記号表（勤務時間帯）'!$C$6:$K$35,9,FALSE))</f>
        <v/>
      </c>
      <c r="AJ233" s="268" t="str">
        <f>IF(AJ232="","",VLOOKUP(AJ232,'参考様式１ シフト記号表（勤務時間帯）'!$C$6:$K$35,9,FALSE))</f>
        <v/>
      </c>
      <c r="AK233" s="268" t="str">
        <f>IF(AK232="","",VLOOKUP(AK232,'参考様式１ シフト記号表（勤務時間帯）'!$C$6:$K$35,9,FALSE))</f>
        <v/>
      </c>
      <c r="AL233" s="268" t="str">
        <f>IF(AL232="","",VLOOKUP(AL232,'参考様式１ シフト記号表（勤務時間帯）'!$C$6:$K$35,9,FALSE))</f>
        <v/>
      </c>
      <c r="AM233" s="280" t="str">
        <f>IF(AM232="","",VLOOKUP(AM232,'参考様式１ シフト記号表（勤務時間帯）'!$C$6:$K$35,9,FALSE))</f>
        <v/>
      </c>
      <c r="AN233" s="256" t="str">
        <f>IF(AN232="","",VLOOKUP(AN232,'参考様式１ シフト記号表（勤務時間帯）'!$C$6:$K$35,9,FALSE))</f>
        <v/>
      </c>
      <c r="AO233" s="268" t="str">
        <f>IF(AO232="","",VLOOKUP(AO232,'参考様式１ シフト記号表（勤務時間帯）'!$C$6:$K$35,9,FALSE))</f>
        <v/>
      </c>
      <c r="AP233" s="268" t="str">
        <f>IF(AP232="","",VLOOKUP(AP232,'参考様式１ シフト記号表（勤務時間帯）'!$C$6:$K$35,9,FALSE))</f>
        <v/>
      </c>
      <c r="AQ233" s="268" t="str">
        <f>IF(AQ232="","",VLOOKUP(AQ232,'参考様式１ シフト記号表（勤務時間帯）'!$C$6:$K$35,9,FALSE))</f>
        <v/>
      </c>
      <c r="AR233" s="268" t="str">
        <f>IF(AR232="","",VLOOKUP(AR232,'参考様式１ シフト記号表（勤務時間帯）'!$C$6:$K$35,9,FALSE))</f>
        <v/>
      </c>
      <c r="AS233" s="268" t="str">
        <f>IF(AS232="","",VLOOKUP(AS232,'参考様式１ シフト記号表（勤務時間帯）'!$C$6:$K$35,9,FALSE))</f>
        <v/>
      </c>
      <c r="AT233" s="280" t="str">
        <f>IF(AT232="","",VLOOKUP(AT232,'参考様式１ シフト記号表（勤務時間帯）'!$C$6:$K$35,9,FALSE))</f>
        <v/>
      </c>
      <c r="AU233" s="256" t="str">
        <f>IF(AU232="","",VLOOKUP(AU232,'参考様式１ シフト記号表（勤務時間帯）'!$C$6:$K$35,9,FALSE))</f>
        <v/>
      </c>
      <c r="AV233" s="268" t="str">
        <f>IF(AV232="","",VLOOKUP(AV232,'参考様式１ シフト記号表（勤務時間帯）'!$C$6:$K$35,9,FALSE))</f>
        <v/>
      </c>
      <c r="AW233" s="268" t="str">
        <f>IF(AW232="","",VLOOKUP(AW232,'参考様式１ シフト記号表（勤務時間帯）'!$C$6:$K$35,9,FALSE))</f>
        <v/>
      </c>
      <c r="AX233" s="327">
        <f>IF($BB$3="４週",SUM(S233:AT233),IF($BB$3="暦月",SUM(S233:AW233),""))</f>
        <v>0</v>
      </c>
      <c r="AY233" s="340"/>
      <c r="AZ233" s="352">
        <f>IF($BB$3="４週",AX233/4,IF($BB$3="暦月",'参考様式１（100名）'!AX233/('参考様式１（100名）'!$BB$8/7),""))</f>
        <v>0</v>
      </c>
      <c r="BA233" s="362"/>
      <c r="BB233" s="381"/>
      <c r="BC233" s="205"/>
      <c r="BD233" s="205"/>
      <c r="BE233" s="205"/>
      <c r="BF233" s="217"/>
    </row>
    <row r="234" spans="2:58" ht="20.25" customHeight="1">
      <c r="B234" s="101"/>
      <c r="C234" s="121"/>
      <c r="D234" s="139"/>
      <c r="E234" s="150"/>
      <c r="F234" s="423">
        <f>C232</f>
        <v>0</v>
      </c>
      <c r="G234" s="168"/>
      <c r="H234" s="179"/>
      <c r="I234" s="187"/>
      <c r="J234" s="187"/>
      <c r="K234" s="192"/>
      <c r="L234" s="200"/>
      <c r="M234" s="207"/>
      <c r="N234" s="207"/>
      <c r="O234" s="219"/>
      <c r="P234" s="226" t="s">
        <v>107</v>
      </c>
      <c r="Q234" s="235"/>
      <c r="R234" s="243"/>
      <c r="S234" s="257" t="str">
        <f>IF(S232="","",VLOOKUP(S232,'参考様式１ シフト記号表（勤務時間帯）'!$C$6:$S$35,17,FALSE))</f>
        <v/>
      </c>
      <c r="T234" s="269" t="str">
        <f>IF(T232="","",VLOOKUP(T232,'参考様式１ シフト記号表（勤務時間帯）'!$C$6:$S$35,17,FALSE))</f>
        <v/>
      </c>
      <c r="U234" s="269" t="str">
        <f>IF(U232="","",VLOOKUP(U232,'参考様式１ シフト記号表（勤務時間帯）'!$C$6:$S$35,17,FALSE))</f>
        <v/>
      </c>
      <c r="V234" s="269" t="str">
        <f>IF(V232="","",VLOOKUP(V232,'参考様式１ シフト記号表（勤務時間帯）'!$C$6:$S$35,17,FALSE))</f>
        <v/>
      </c>
      <c r="W234" s="269" t="str">
        <f>IF(W232="","",VLOOKUP(W232,'参考様式１ シフト記号表（勤務時間帯）'!$C$6:$S$35,17,FALSE))</f>
        <v/>
      </c>
      <c r="X234" s="269" t="str">
        <f>IF(X232="","",VLOOKUP(X232,'参考様式１ シフト記号表（勤務時間帯）'!$C$6:$S$35,17,FALSE))</f>
        <v/>
      </c>
      <c r="Y234" s="281" t="str">
        <f>IF(Y232="","",VLOOKUP(Y232,'参考様式１ シフト記号表（勤務時間帯）'!$C$6:$S$35,17,FALSE))</f>
        <v/>
      </c>
      <c r="Z234" s="257" t="str">
        <f>IF(Z232="","",VLOOKUP(Z232,'参考様式１ シフト記号表（勤務時間帯）'!$C$6:$S$35,17,FALSE))</f>
        <v/>
      </c>
      <c r="AA234" s="269" t="str">
        <f>IF(AA232="","",VLOOKUP(AA232,'参考様式１ シフト記号表（勤務時間帯）'!$C$6:$S$35,17,FALSE))</f>
        <v/>
      </c>
      <c r="AB234" s="269" t="str">
        <f>IF(AB232="","",VLOOKUP(AB232,'参考様式１ シフト記号表（勤務時間帯）'!$C$6:$S$35,17,FALSE))</f>
        <v/>
      </c>
      <c r="AC234" s="269" t="str">
        <f>IF(AC232="","",VLOOKUP(AC232,'参考様式１ シフト記号表（勤務時間帯）'!$C$6:$S$35,17,FALSE))</f>
        <v/>
      </c>
      <c r="AD234" s="269" t="str">
        <f>IF(AD232="","",VLOOKUP(AD232,'参考様式１ シフト記号表（勤務時間帯）'!$C$6:$S$35,17,FALSE))</f>
        <v/>
      </c>
      <c r="AE234" s="269" t="str">
        <f>IF(AE232="","",VLOOKUP(AE232,'参考様式１ シフト記号表（勤務時間帯）'!$C$6:$S$35,17,FALSE))</f>
        <v/>
      </c>
      <c r="AF234" s="281" t="str">
        <f>IF(AF232="","",VLOOKUP(AF232,'参考様式１ シフト記号表（勤務時間帯）'!$C$6:$S$35,17,FALSE))</f>
        <v/>
      </c>
      <c r="AG234" s="257" t="str">
        <f>IF(AG232="","",VLOOKUP(AG232,'参考様式１ シフト記号表（勤務時間帯）'!$C$6:$S$35,17,FALSE))</f>
        <v/>
      </c>
      <c r="AH234" s="269" t="str">
        <f>IF(AH232="","",VLOOKUP(AH232,'参考様式１ シフト記号表（勤務時間帯）'!$C$6:$S$35,17,FALSE))</f>
        <v/>
      </c>
      <c r="AI234" s="269" t="str">
        <f>IF(AI232="","",VLOOKUP(AI232,'参考様式１ シフト記号表（勤務時間帯）'!$C$6:$S$35,17,FALSE))</f>
        <v/>
      </c>
      <c r="AJ234" s="269" t="str">
        <f>IF(AJ232="","",VLOOKUP(AJ232,'参考様式１ シフト記号表（勤務時間帯）'!$C$6:$S$35,17,FALSE))</f>
        <v/>
      </c>
      <c r="AK234" s="269" t="str">
        <f>IF(AK232="","",VLOOKUP(AK232,'参考様式１ シフト記号表（勤務時間帯）'!$C$6:$S$35,17,FALSE))</f>
        <v/>
      </c>
      <c r="AL234" s="269" t="str">
        <f>IF(AL232="","",VLOOKUP(AL232,'参考様式１ シフト記号表（勤務時間帯）'!$C$6:$S$35,17,FALSE))</f>
        <v/>
      </c>
      <c r="AM234" s="281" t="str">
        <f>IF(AM232="","",VLOOKUP(AM232,'参考様式１ シフト記号表（勤務時間帯）'!$C$6:$S$35,17,FALSE))</f>
        <v/>
      </c>
      <c r="AN234" s="257" t="str">
        <f>IF(AN232="","",VLOOKUP(AN232,'参考様式１ シフト記号表（勤務時間帯）'!$C$6:$S$35,17,FALSE))</f>
        <v/>
      </c>
      <c r="AO234" s="269" t="str">
        <f>IF(AO232="","",VLOOKUP(AO232,'参考様式１ シフト記号表（勤務時間帯）'!$C$6:$S$35,17,FALSE))</f>
        <v/>
      </c>
      <c r="AP234" s="269" t="str">
        <f>IF(AP232="","",VLOOKUP(AP232,'参考様式１ シフト記号表（勤務時間帯）'!$C$6:$S$35,17,FALSE))</f>
        <v/>
      </c>
      <c r="AQ234" s="269" t="str">
        <f>IF(AQ232="","",VLOOKUP(AQ232,'参考様式１ シフト記号表（勤務時間帯）'!$C$6:$S$35,17,FALSE))</f>
        <v/>
      </c>
      <c r="AR234" s="269" t="str">
        <f>IF(AR232="","",VLOOKUP(AR232,'参考様式１ シフト記号表（勤務時間帯）'!$C$6:$S$35,17,FALSE))</f>
        <v/>
      </c>
      <c r="AS234" s="269" t="str">
        <f>IF(AS232="","",VLOOKUP(AS232,'参考様式１ シフト記号表（勤務時間帯）'!$C$6:$S$35,17,FALSE))</f>
        <v/>
      </c>
      <c r="AT234" s="281" t="str">
        <f>IF(AT232="","",VLOOKUP(AT232,'参考様式１ シフト記号表（勤務時間帯）'!$C$6:$S$35,17,FALSE))</f>
        <v/>
      </c>
      <c r="AU234" s="257" t="str">
        <f>IF(AU232="","",VLOOKUP(AU232,'参考様式１ シフト記号表（勤務時間帯）'!$C$6:$S$35,17,FALSE))</f>
        <v/>
      </c>
      <c r="AV234" s="269" t="str">
        <f>IF(AV232="","",VLOOKUP(AV232,'参考様式１ シフト記号表（勤務時間帯）'!$C$6:$S$35,17,FALSE))</f>
        <v/>
      </c>
      <c r="AW234" s="269" t="str">
        <f>IF(AW232="","",VLOOKUP(AW232,'参考様式１ シフト記号表（勤務時間帯）'!$C$6:$S$35,17,FALSE))</f>
        <v/>
      </c>
      <c r="AX234" s="328">
        <f>IF($BB$3="４週",SUM(S234:AT234),IF($BB$3="暦月",SUM(S234:AW234),""))</f>
        <v>0</v>
      </c>
      <c r="AY234" s="341"/>
      <c r="AZ234" s="353">
        <f>IF($BB$3="４週",AX234/4,IF($BB$3="暦月",'参考様式１（100名）'!AX234/('参考様式１（100名）'!$BB$8/7),""))</f>
        <v>0</v>
      </c>
      <c r="BA234" s="363"/>
      <c r="BB234" s="382"/>
      <c r="BC234" s="207"/>
      <c r="BD234" s="207"/>
      <c r="BE234" s="207"/>
      <c r="BF234" s="219"/>
    </row>
    <row r="235" spans="2:58" ht="20.25" customHeight="1">
      <c r="B235" s="101">
        <f>B232+1</f>
        <v>72</v>
      </c>
      <c r="C235" s="119"/>
      <c r="D235" s="137"/>
      <c r="E235" s="148"/>
      <c r="F235" s="156"/>
      <c r="G235" s="156"/>
      <c r="H235" s="180"/>
      <c r="I235" s="187"/>
      <c r="J235" s="187"/>
      <c r="K235" s="192"/>
      <c r="L235" s="199"/>
      <c r="M235" s="206"/>
      <c r="N235" s="206"/>
      <c r="O235" s="218"/>
      <c r="P235" s="227" t="s">
        <v>105</v>
      </c>
      <c r="Q235" s="236"/>
      <c r="R235" s="244"/>
      <c r="S235" s="431"/>
      <c r="T235" s="434"/>
      <c r="U235" s="434"/>
      <c r="V235" s="434"/>
      <c r="W235" s="434"/>
      <c r="X235" s="434"/>
      <c r="Y235" s="436"/>
      <c r="Z235" s="431"/>
      <c r="AA235" s="434"/>
      <c r="AB235" s="434"/>
      <c r="AC235" s="434"/>
      <c r="AD235" s="434"/>
      <c r="AE235" s="434"/>
      <c r="AF235" s="436"/>
      <c r="AG235" s="431"/>
      <c r="AH235" s="434"/>
      <c r="AI235" s="434"/>
      <c r="AJ235" s="434"/>
      <c r="AK235" s="434"/>
      <c r="AL235" s="434"/>
      <c r="AM235" s="436"/>
      <c r="AN235" s="431"/>
      <c r="AO235" s="434"/>
      <c r="AP235" s="434"/>
      <c r="AQ235" s="434"/>
      <c r="AR235" s="434"/>
      <c r="AS235" s="434"/>
      <c r="AT235" s="436"/>
      <c r="AU235" s="431"/>
      <c r="AV235" s="434"/>
      <c r="AW235" s="434"/>
      <c r="AX235" s="439"/>
      <c r="AY235" s="443"/>
      <c r="AZ235" s="446"/>
      <c r="BA235" s="449"/>
      <c r="BB235" s="380"/>
      <c r="BC235" s="206"/>
      <c r="BD235" s="206"/>
      <c r="BE235" s="206"/>
      <c r="BF235" s="218"/>
    </row>
    <row r="236" spans="2:58" ht="20.25" customHeight="1">
      <c r="B236" s="101"/>
      <c r="C236" s="120"/>
      <c r="D236" s="138"/>
      <c r="E236" s="149"/>
      <c r="F236" s="154"/>
      <c r="G236" s="167"/>
      <c r="H236" s="179"/>
      <c r="I236" s="187"/>
      <c r="J236" s="187"/>
      <c r="K236" s="192"/>
      <c r="L236" s="198"/>
      <c r="M236" s="205"/>
      <c r="N236" s="205"/>
      <c r="O236" s="217"/>
      <c r="P236" s="225" t="s">
        <v>40</v>
      </c>
      <c r="Q236" s="234"/>
      <c r="R236" s="242"/>
      <c r="S236" s="256" t="str">
        <f>IF(S235="","",VLOOKUP(S235,'参考様式１ シフト記号表（勤務時間帯）'!$C$6:$K$35,9,FALSE))</f>
        <v/>
      </c>
      <c r="T236" s="268" t="str">
        <f>IF(T235="","",VLOOKUP(T235,'参考様式１ シフト記号表（勤務時間帯）'!$C$6:$K$35,9,FALSE))</f>
        <v/>
      </c>
      <c r="U236" s="268" t="str">
        <f>IF(U235="","",VLOOKUP(U235,'参考様式１ シフト記号表（勤務時間帯）'!$C$6:$K$35,9,FALSE))</f>
        <v/>
      </c>
      <c r="V236" s="268" t="str">
        <f>IF(V235="","",VLOOKUP(V235,'参考様式１ シフト記号表（勤務時間帯）'!$C$6:$K$35,9,FALSE))</f>
        <v/>
      </c>
      <c r="W236" s="268" t="str">
        <f>IF(W235="","",VLOOKUP(W235,'参考様式１ シフト記号表（勤務時間帯）'!$C$6:$K$35,9,FALSE))</f>
        <v/>
      </c>
      <c r="X236" s="268" t="str">
        <f>IF(X235="","",VLOOKUP(X235,'参考様式１ シフト記号表（勤務時間帯）'!$C$6:$K$35,9,FALSE))</f>
        <v/>
      </c>
      <c r="Y236" s="280" t="str">
        <f>IF(Y235="","",VLOOKUP(Y235,'参考様式１ シフト記号表（勤務時間帯）'!$C$6:$K$35,9,FALSE))</f>
        <v/>
      </c>
      <c r="Z236" s="256" t="str">
        <f>IF(Z235="","",VLOOKUP(Z235,'参考様式１ シフト記号表（勤務時間帯）'!$C$6:$K$35,9,FALSE))</f>
        <v/>
      </c>
      <c r="AA236" s="268" t="str">
        <f>IF(AA235="","",VLOOKUP(AA235,'参考様式１ シフト記号表（勤務時間帯）'!$C$6:$K$35,9,FALSE))</f>
        <v/>
      </c>
      <c r="AB236" s="268" t="str">
        <f>IF(AB235="","",VLOOKUP(AB235,'参考様式１ シフト記号表（勤務時間帯）'!$C$6:$K$35,9,FALSE))</f>
        <v/>
      </c>
      <c r="AC236" s="268" t="str">
        <f>IF(AC235="","",VLOOKUP(AC235,'参考様式１ シフト記号表（勤務時間帯）'!$C$6:$K$35,9,FALSE))</f>
        <v/>
      </c>
      <c r="AD236" s="268" t="str">
        <f>IF(AD235="","",VLOOKUP(AD235,'参考様式１ シフト記号表（勤務時間帯）'!$C$6:$K$35,9,FALSE))</f>
        <v/>
      </c>
      <c r="AE236" s="268" t="str">
        <f>IF(AE235="","",VLOOKUP(AE235,'参考様式１ シフト記号表（勤務時間帯）'!$C$6:$K$35,9,FALSE))</f>
        <v/>
      </c>
      <c r="AF236" s="280" t="str">
        <f>IF(AF235="","",VLOOKUP(AF235,'参考様式１ シフト記号表（勤務時間帯）'!$C$6:$K$35,9,FALSE))</f>
        <v/>
      </c>
      <c r="AG236" s="256" t="str">
        <f>IF(AG235="","",VLOOKUP(AG235,'参考様式１ シフト記号表（勤務時間帯）'!$C$6:$K$35,9,FALSE))</f>
        <v/>
      </c>
      <c r="AH236" s="268" t="str">
        <f>IF(AH235="","",VLOOKUP(AH235,'参考様式１ シフト記号表（勤務時間帯）'!$C$6:$K$35,9,FALSE))</f>
        <v/>
      </c>
      <c r="AI236" s="268" t="str">
        <f>IF(AI235="","",VLOOKUP(AI235,'参考様式１ シフト記号表（勤務時間帯）'!$C$6:$K$35,9,FALSE))</f>
        <v/>
      </c>
      <c r="AJ236" s="268" t="str">
        <f>IF(AJ235="","",VLOOKUP(AJ235,'参考様式１ シフト記号表（勤務時間帯）'!$C$6:$K$35,9,FALSE))</f>
        <v/>
      </c>
      <c r="AK236" s="268" t="str">
        <f>IF(AK235="","",VLOOKUP(AK235,'参考様式１ シフト記号表（勤務時間帯）'!$C$6:$K$35,9,FALSE))</f>
        <v/>
      </c>
      <c r="AL236" s="268" t="str">
        <f>IF(AL235="","",VLOOKUP(AL235,'参考様式１ シフト記号表（勤務時間帯）'!$C$6:$K$35,9,FALSE))</f>
        <v/>
      </c>
      <c r="AM236" s="280" t="str">
        <f>IF(AM235="","",VLOOKUP(AM235,'参考様式１ シフト記号表（勤務時間帯）'!$C$6:$K$35,9,FALSE))</f>
        <v/>
      </c>
      <c r="AN236" s="256" t="str">
        <f>IF(AN235="","",VLOOKUP(AN235,'参考様式１ シフト記号表（勤務時間帯）'!$C$6:$K$35,9,FALSE))</f>
        <v/>
      </c>
      <c r="AO236" s="268" t="str">
        <f>IF(AO235="","",VLOOKUP(AO235,'参考様式１ シフト記号表（勤務時間帯）'!$C$6:$K$35,9,FALSE))</f>
        <v/>
      </c>
      <c r="AP236" s="268" t="str">
        <f>IF(AP235="","",VLOOKUP(AP235,'参考様式１ シフト記号表（勤務時間帯）'!$C$6:$K$35,9,FALSE))</f>
        <v/>
      </c>
      <c r="AQ236" s="268" t="str">
        <f>IF(AQ235="","",VLOOKUP(AQ235,'参考様式１ シフト記号表（勤務時間帯）'!$C$6:$K$35,9,FALSE))</f>
        <v/>
      </c>
      <c r="AR236" s="268" t="str">
        <f>IF(AR235="","",VLOOKUP(AR235,'参考様式１ シフト記号表（勤務時間帯）'!$C$6:$K$35,9,FALSE))</f>
        <v/>
      </c>
      <c r="AS236" s="268" t="str">
        <f>IF(AS235="","",VLOOKUP(AS235,'参考様式１ シフト記号表（勤務時間帯）'!$C$6:$K$35,9,FALSE))</f>
        <v/>
      </c>
      <c r="AT236" s="280" t="str">
        <f>IF(AT235="","",VLOOKUP(AT235,'参考様式１ シフト記号表（勤務時間帯）'!$C$6:$K$35,9,FALSE))</f>
        <v/>
      </c>
      <c r="AU236" s="256" t="str">
        <f>IF(AU235="","",VLOOKUP(AU235,'参考様式１ シフト記号表（勤務時間帯）'!$C$6:$K$35,9,FALSE))</f>
        <v/>
      </c>
      <c r="AV236" s="268" t="str">
        <f>IF(AV235="","",VLOOKUP(AV235,'参考様式１ シフト記号表（勤務時間帯）'!$C$6:$K$35,9,FALSE))</f>
        <v/>
      </c>
      <c r="AW236" s="268" t="str">
        <f>IF(AW235="","",VLOOKUP(AW235,'参考様式１ シフト記号表（勤務時間帯）'!$C$6:$K$35,9,FALSE))</f>
        <v/>
      </c>
      <c r="AX236" s="327">
        <f>IF($BB$3="４週",SUM(S236:AT236),IF($BB$3="暦月",SUM(S236:AW236),""))</f>
        <v>0</v>
      </c>
      <c r="AY236" s="340"/>
      <c r="AZ236" s="352">
        <f>IF($BB$3="４週",AX236/4,IF($BB$3="暦月",'参考様式１（100名）'!AX236/('参考様式１（100名）'!$BB$8/7),""))</f>
        <v>0</v>
      </c>
      <c r="BA236" s="362"/>
      <c r="BB236" s="381"/>
      <c r="BC236" s="205"/>
      <c r="BD236" s="205"/>
      <c r="BE236" s="205"/>
      <c r="BF236" s="217"/>
    </row>
    <row r="237" spans="2:58" ht="20.25" customHeight="1">
      <c r="B237" s="101"/>
      <c r="C237" s="121"/>
      <c r="D237" s="139"/>
      <c r="E237" s="150"/>
      <c r="F237" s="423">
        <f>C235</f>
        <v>0</v>
      </c>
      <c r="G237" s="168"/>
      <c r="H237" s="179"/>
      <c r="I237" s="187"/>
      <c r="J237" s="187"/>
      <c r="K237" s="192"/>
      <c r="L237" s="200"/>
      <c r="M237" s="207"/>
      <c r="N237" s="207"/>
      <c r="O237" s="219"/>
      <c r="P237" s="226" t="s">
        <v>107</v>
      </c>
      <c r="Q237" s="235"/>
      <c r="R237" s="243"/>
      <c r="S237" s="257" t="str">
        <f>IF(S235="","",VLOOKUP(S235,'参考様式１ シフト記号表（勤務時間帯）'!$C$6:$S$35,17,FALSE))</f>
        <v/>
      </c>
      <c r="T237" s="269" t="str">
        <f>IF(T235="","",VLOOKUP(T235,'参考様式１ シフト記号表（勤務時間帯）'!$C$6:$S$35,17,FALSE))</f>
        <v/>
      </c>
      <c r="U237" s="269" t="str">
        <f>IF(U235="","",VLOOKUP(U235,'参考様式１ シフト記号表（勤務時間帯）'!$C$6:$S$35,17,FALSE))</f>
        <v/>
      </c>
      <c r="V237" s="269" t="str">
        <f>IF(V235="","",VLOOKUP(V235,'参考様式１ シフト記号表（勤務時間帯）'!$C$6:$S$35,17,FALSE))</f>
        <v/>
      </c>
      <c r="W237" s="269" t="str">
        <f>IF(W235="","",VLOOKUP(W235,'参考様式１ シフト記号表（勤務時間帯）'!$C$6:$S$35,17,FALSE))</f>
        <v/>
      </c>
      <c r="X237" s="269" t="str">
        <f>IF(X235="","",VLOOKUP(X235,'参考様式１ シフト記号表（勤務時間帯）'!$C$6:$S$35,17,FALSE))</f>
        <v/>
      </c>
      <c r="Y237" s="281" t="str">
        <f>IF(Y235="","",VLOOKUP(Y235,'参考様式１ シフト記号表（勤務時間帯）'!$C$6:$S$35,17,FALSE))</f>
        <v/>
      </c>
      <c r="Z237" s="257" t="str">
        <f>IF(Z235="","",VLOOKUP(Z235,'参考様式１ シフト記号表（勤務時間帯）'!$C$6:$S$35,17,FALSE))</f>
        <v/>
      </c>
      <c r="AA237" s="269" t="str">
        <f>IF(AA235="","",VLOOKUP(AA235,'参考様式１ シフト記号表（勤務時間帯）'!$C$6:$S$35,17,FALSE))</f>
        <v/>
      </c>
      <c r="AB237" s="269" t="str">
        <f>IF(AB235="","",VLOOKUP(AB235,'参考様式１ シフト記号表（勤務時間帯）'!$C$6:$S$35,17,FALSE))</f>
        <v/>
      </c>
      <c r="AC237" s="269" t="str">
        <f>IF(AC235="","",VLOOKUP(AC235,'参考様式１ シフト記号表（勤務時間帯）'!$C$6:$S$35,17,FALSE))</f>
        <v/>
      </c>
      <c r="AD237" s="269" t="str">
        <f>IF(AD235="","",VLOOKUP(AD235,'参考様式１ シフト記号表（勤務時間帯）'!$C$6:$S$35,17,FALSE))</f>
        <v/>
      </c>
      <c r="AE237" s="269" t="str">
        <f>IF(AE235="","",VLOOKUP(AE235,'参考様式１ シフト記号表（勤務時間帯）'!$C$6:$S$35,17,FALSE))</f>
        <v/>
      </c>
      <c r="AF237" s="281" t="str">
        <f>IF(AF235="","",VLOOKUP(AF235,'参考様式１ シフト記号表（勤務時間帯）'!$C$6:$S$35,17,FALSE))</f>
        <v/>
      </c>
      <c r="AG237" s="257" t="str">
        <f>IF(AG235="","",VLOOKUP(AG235,'参考様式１ シフト記号表（勤務時間帯）'!$C$6:$S$35,17,FALSE))</f>
        <v/>
      </c>
      <c r="AH237" s="269" t="str">
        <f>IF(AH235="","",VLOOKUP(AH235,'参考様式１ シフト記号表（勤務時間帯）'!$C$6:$S$35,17,FALSE))</f>
        <v/>
      </c>
      <c r="AI237" s="269" t="str">
        <f>IF(AI235="","",VLOOKUP(AI235,'参考様式１ シフト記号表（勤務時間帯）'!$C$6:$S$35,17,FALSE))</f>
        <v/>
      </c>
      <c r="AJ237" s="269" t="str">
        <f>IF(AJ235="","",VLOOKUP(AJ235,'参考様式１ シフト記号表（勤務時間帯）'!$C$6:$S$35,17,FALSE))</f>
        <v/>
      </c>
      <c r="AK237" s="269" t="str">
        <f>IF(AK235="","",VLOOKUP(AK235,'参考様式１ シフト記号表（勤務時間帯）'!$C$6:$S$35,17,FALSE))</f>
        <v/>
      </c>
      <c r="AL237" s="269" t="str">
        <f>IF(AL235="","",VLOOKUP(AL235,'参考様式１ シフト記号表（勤務時間帯）'!$C$6:$S$35,17,FALSE))</f>
        <v/>
      </c>
      <c r="AM237" s="281" t="str">
        <f>IF(AM235="","",VLOOKUP(AM235,'参考様式１ シフト記号表（勤務時間帯）'!$C$6:$S$35,17,FALSE))</f>
        <v/>
      </c>
      <c r="AN237" s="257" t="str">
        <f>IF(AN235="","",VLOOKUP(AN235,'参考様式１ シフト記号表（勤務時間帯）'!$C$6:$S$35,17,FALSE))</f>
        <v/>
      </c>
      <c r="AO237" s="269" t="str">
        <f>IF(AO235="","",VLOOKUP(AO235,'参考様式１ シフト記号表（勤務時間帯）'!$C$6:$S$35,17,FALSE))</f>
        <v/>
      </c>
      <c r="AP237" s="269" t="str">
        <f>IF(AP235="","",VLOOKUP(AP235,'参考様式１ シフト記号表（勤務時間帯）'!$C$6:$S$35,17,FALSE))</f>
        <v/>
      </c>
      <c r="AQ237" s="269" t="str">
        <f>IF(AQ235="","",VLOOKUP(AQ235,'参考様式１ シフト記号表（勤務時間帯）'!$C$6:$S$35,17,FALSE))</f>
        <v/>
      </c>
      <c r="AR237" s="269" t="str">
        <f>IF(AR235="","",VLOOKUP(AR235,'参考様式１ シフト記号表（勤務時間帯）'!$C$6:$S$35,17,FALSE))</f>
        <v/>
      </c>
      <c r="AS237" s="269" t="str">
        <f>IF(AS235="","",VLOOKUP(AS235,'参考様式１ シフト記号表（勤務時間帯）'!$C$6:$S$35,17,FALSE))</f>
        <v/>
      </c>
      <c r="AT237" s="281" t="str">
        <f>IF(AT235="","",VLOOKUP(AT235,'参考様式１ シフト記号表（勤務時間帯）'!$C$6:$S$35,17,FALSE))</f>
        <v/>
      </c>
      <c r="AU237" s="257" t="str">
        <f>IF(AU235="","",VLOOKUP(AU235,'参考様式１ シフト記号表（勤務時間帯）'!$C$6:$S$35,17,FALSE))</f>
        <v/>
      </c>
      <c r="AV237" s="269" t="str">
        <f>IF(AV235="","",VLOOKUP(AV235,'参考様式１ シフト記号表（勤務時間帯）'!$C$6:$S$35,17,FALSE))</f>
        <v/>
      </c>
      <c r="AW237" s="269" t="str">
        <f>IF(AW235="","",VLOOKUP(AW235,'参考様式１ シフト記号表（勤務時間帯）'!$C$6:$S$35,17,FALSE))</f>
        <v/>
      </c>
      <c r="AX237" s="328">
        <f>IF($BB$3="４週",SUM(S237:AT237),IF($BB$3="暦月",SUM(S237:AW237),""))</f>
        <v>0</v>
      </c>
      <c r="AY237" s="341"/>
      <c r="AZ237" s="353">
        <f>IF($BB$3="４週",AX237/4,IF($BB$3="暦月",'参考様式１（100名）'!AX237/('参考様式１（100名）'!$BB$8/7),""))</f>
        <v>0</v>
      </c>
      <c r="BA237" s="363"/>
      <c r="BB237" s="382"/>
      <c r="BC237" s="207"/>
      <c r="BD237" s="207"/>
      <c r="BE237" s="207"/>
      <c r="BF237" s="219"/>
    </row>
    <row r="238" spans="2:58" ht="20.25" customHeight="1">
      <c r="B238" s="101">
        <f>B235+1</f>
        <v>73</v>
      </c>
      <c r="C238" s="119"/>
      <c r="D238" s="137"/>
      <c r="E238" s="148"/>
      <c r="F238" s="156"/>
      <c r="G238" s="156"/>
      <c r="H238" s="180"/>
      <c r="I238" s="187"/>
      <c r="J238" s="187"/>
      <c r="K238" s="192"/>
      <c r="L238" s="199"/>
      <c r="M238" s="206"/>
      <c r="N238" s="206"/>
      <c r="O238" s="218"/>
      <c r="P238" s="227" t="s">
        <v>105</v>
      </c>
      <c r="Q238" s="236"/>
      <c r="R238" s="244"/>
      <c r="S238" s="431"/>
      <c r="T238" s="434"/>
      <c r="U238" s="434"/>
      <c r="V238" s="434"/>
      <c r="W238" s="434"/>
      <c r="X238" s="434"/>
      <c r="Y238" s="436"/>
      <c r="Z238" s="431"/>
      <c r="AA238" s="434"/>
      <c r="AB238" s="434"/>
      <c r="AC238" s="434"/>
      <c r="AD238" s="434"/>
      <c r="AE238" s="434"/>
      <c r="AF238" s="436"/>
      <c r="AG238" s="431"/>
      <c r="AH238" s="434"/>
      <c r="AI238" s="434"/>
      <c r="AJ238" s="434"/>
      <c r="AK238" s="434"/>
      <c r="AL238" s="434"/>
      <c r="AM238" s="436"/>
      <c r="AN238" s="431"/>
      <c r="AO238" s="434"/>
      <c r="AP238" s="434"/>
      <c r="AQ238" s="434"/>
      <c r="AR238" s="434"/>
      <c r="AS238" s="434"/>
      <c r="AT238" s="436"/>
      <c r="AU238" s="431"/>
      <c r="AV238" s="434"/>
      <c r="AW238" s="434"/>
      <c r="AX238" s="439"/>
      <c r="AY238" s="443"/>
      <c r="AZ238" s="446"/>
      <c r="BA238" s="449"/>
      <c r="BB238" s="380"/>
      <c r="BC238" s="206"/>
      <c r="BD238" s="206"/>
      <c r="BE238" s="206"/>
      <c r="BF238" s="218"/>
    </row>
    <row r="239" spans="2:58" ht="20.25" customHeight="1">
      <c r="B239" s="101"/>
      <c r="C239" s="120"/>
      <c r="D239" s="138"/>
      <c r="E239" s="149"/>
      <c r="F239" s="154"/>
      <c r="G239" s="167"/>
      <c r="H239" s="179"/>
      <c r="I239" s="187"/>
      <c r="J239" s="187"/>
      <c r="K239" s="192"/>
      <c r="L239" s="198"/>
      <c r="M239" s="205"/>
      <c r="N239" s="205"/>
      <c r="O239" s="217"/>
      <c r="P239" s="225" t="s">
        <v>40</v>
      </c>
      <c r="Q239" s="234"/>
      <c r="R239" s="242"/>
      <c r="S239" s="256" t="str">
        <f>IF(S238="","",VLOOKUP(S238,'参考様式１ シフト記号表（勤務時間帯）'!$C$6:$K$35,9,FALSE))</f>
        <v/>
      </c>
      <c r="T239" s="268" t="str">
        <f>IF(T238="","",VLOOKUP(T238,'参考様式１ シフト記号表（勤務時間帯）'!$C$6:$K$35,9,FALSE))</f>
        <v/>
      </c>
      <c r="U239" s="268" t="str">
        <f>IF(U238="","",VLOOKUP(U238,'参考様式１ シフト記号表（勤務時間帯）'!$C$6:$K$35,9,FALSE))</f>
        <v/>
      </c>
      <c r="V239" s="268" t="str">
        <f>IF(V238="","",VLOOKUP(V238,'参考様式１ シフト記号表（勤務時間帯）'!$C$6:$K$35,9,FALSE))</f>
        <v/>
      </c>
      <c r="W239" s="268" t="str">
        <f>IF(W238="","",VLOOKUP(W238,'参考様式１ シフト記号表（勤務時間帯）'!$C$6:$K$35,9,FALSE))</f>
        <v/>
      </c>
      <c r="X239" s="268" t="str">
        <f>IF(X238="","",VLOOKUP(X238,'参考様式１ シフト記号表（勤務時間帯）'!$C$6:$K$35,9,FALSE))</f>
        <v/>
      </c>
      <c r="Y239" s="280" t="str">
        <f>IF(Y238="","",VLOOKUP(Y238,'参考様式１ シフト記号表（勤務時間帯）'!$C$6:$K$35,9,FALSE))</f>
        <v/>
      </c>
      <c r="Z239" s="256" t="str">
        <f>IF(Z238="","",VLOOKUP(Z238,'参考様式１ シフト記号表（勤務時間帯）'!$C$6:$K$35,9,FALSE))</f>
        <v/>
      </c>
      <c r="AA239" s="268" t="str">
        <f>IF(AA238="","",VLOOKUP(AA238,'参考様式１ シフト記号表（勤務時間帯）'!$C$6:$K$35,9,FALSE))</f>
        <v/>
      </c>
      <c r="AB239" s="268" t="str">
        <f>IF(AB238="","",VLOOKUP(AB238,'参考様式１ シフト記号表（勤務時間帯）'!$C$6:$K$35,9,FALSE))</f>
        <v/>
      </c>
      <c r="AC239" s="268" t="str">
        <f>IF(AC238="","",VLOOKUP(AC238,'参考様式１ シフト記号表（勤務時間帯）'!$C$6:$K$35,9,FALSE))</f>
        <v/>
      </c>
      <c r="AD239" s="268" t="str">
        <f>IF(AD238="","",VLOOKUP(AD238,'参考様式１ シフト記号表（勤務時間帯）'!$C$6:$K$35,9,FALSE))</f>
        <v/>
      </c>
      <c r="AE239" s="268" t="str">
        <f>IF(AE238="","",VLOOKUP(AE238,'参考様式１ シフト記号表（勤務時間帯）'!$C$6:$K$35,9,FALSE))</f>
        <v/>
      </c>
      <c r="AF239" s="280" t="str">
        <f>IF(AF238="","",VLOOKUP(AF238,'参考様式１ シフト記号表（勤務時間帯）'!$C$6:$K$35,9,FALSE))</f>
        <v/>
      </c>
      <c r="AG239" s="256" t="str">
        <f>IF(AG238="","",VLOOKUP(AG238,'参考様式１ シフト記号表（勤務時間帯）'!$C$6:$K$35,9,FALSE))</f>
        <v/>
      </c>
      <c r="AH239" s="268" t="str">
        <f>IF(AH238="","",VLOOKUP(AH238,'参考様式１ シフト記号表（勤務時間帯）'!$C$6:$K$35,9,FALSE))</f>
        <v/>
      </c>
      <c r="AI239" s="268" t="str">
        <f>IF(AI238="","",VLOOKUP(AI238,'参考様式１ シフト記号表（勤務時間帯）'!$C$6:$K$35,9,FALSE))</f>
        <v/>
      </c>
      <c r="AJ239" s="268" t="str">
        <f>IF(AJ238="","",VLOOKUP(AJ238,'参考様式１ シフト記号表（勤務時間帯）'!$C$6:$K$35,9,FALSE))</f>
        <v/>
      </c>
      <c r="AK239" s="268" t="str">
        <f>IF(AK238="","",VLOOKUP(AK238,'参考様式１ シフト記号表（勤務時間帯）'!$C$6:$K$35,9,FALSE))</f>
        <v/>
      </c>
      <c r="AL239" s="268" t="str">
        <f>IF(AL238="","",VLOOKUP(AL238,'参考様式１ シフト記号表（勤務時間帯）'!$C$6:$K$35,9,FALSE))</f>
        <v/>
      </c>
      <c r="AM239" s="280" t="str">
        <f>IF(AM238="","",VLOOKUP(AM238,'参考様式１ シフト記号表（勤務時間帯）'!$C$6:$K$35,9,FALSE))</f>
        <v/>
      </c>
      <c r="AN239" s="256" t="str">
        <f>IF(AN238="","",VLOOKUP(AN238,'参考様式１ シフト記号表（勤務時間帯）'!$C$6:$K$35,9,FALSE))</f>
        <v/>
      </c>
      <c r="AO239" s="268" t="str">
        <f>IF(AO238="","",VLOOKUP(AO238,'参考様式１ シフト記号表（勤務時間帯）'!$C$6:$K$35,9,FALSE))</f>
        <v/>
      </c>
      <c r="AP239" s="268" t="str">
        <f>IF(AP238="","",VLOOKUP(AP238,'参考様式１ シフト記号表（勤務時間帯）'!$C$6:$K$35,9,FALSE))</f>
        <v/>
      </c>
      <c r="AQ239" s="268" t="str">
        <f>IF(AQ238="","",VLOOKUP(AQ238,'参考様式１ シフト記号表（勤務時間帯）'!$C$6:$K$35,9,FALSE))</f>
        <v/>
      </c>
      <c r="AR239" s="268" t="str">
        <f>IF(AR238="","",VLOOKUP(AR238,'参考様式１ シフト記号表（勤務時間帯）'!$C$6:$K$35,9,FALSE))</f>
        <v/>
      </c>
      <c r="AS239" s="268" t="str">
        <f>IF(AS238="","",VLOOKUP(AS238,'参考様式１ シフト記号表（勤務時間帯）'!$C$6:$K$35,9,FALSE))</f>
        <v/>
      </c>
      <c r="AT239" s="280" t="str">
        <f>IF(AT238="","",VLOOKUP(AT238,'参考様式１ シフト記号表（勤務時間帯）'!$C$6:$K$35,9,FALSE))</f>
        <v/>
      </c>
      <c r="AU239" s="256" t="str">
        <f>IF(AU238="","",VLOOKUP(AU238,'参考様式１ シフト記号表（勤務時間帯）'!$C$6:$K$35,9,FALSE))</f>
        <v/>
      </c>
      <c r="AV239" s="268" t="str">
        <f>IF(AV238="","",VLOOKUP(AV238,'参考様式１ シフト記号表（勤務時間帯）'!$C$6:$K$35,9,FALSE))</f>
        <v/>
      </c>
      <c r="AW239" s="268" t="str">
        <f>IF(AW238="","",VLOOKUP(AW238,'参考様式１ シフト記号表（勤務時間帯）'!$C$6:$K$35,9,FALSE))</f>
        <v/>
      </c>
      <c r="AX239" s="327">
        <f>IF($BB$3="４週",SUM(S239:AT239),IF($BB$3="暦月",SUM(S239:AW239),""))</f>
        <v>0</v>
      </c>
      <c r="AY239" s="340"/>
      <c r="AZ239" s="352">
        <f>IF($BB$3="４週",AX239/4,IF($BB$3="暦月",'参考様式１（100名）'!AX239/('参考様式１（100名）'!$BB$8/7),""))</f>
        <v>0</v>
      </c>
      <c r="BA239" s="362"/>
      <c r="BB239" s="381"/>
      <c r="BC239" s="205"/>
      <c r="BD239" s="205"/>
      <c r="BE239" s="205"/>
      <c r="BF239" s="217"/>
    </row>
    <row r="240" spans="2:58" ht="20.25" customHeight="1">
      <c r="B240" s="101"/>
      <c r="C240" s="121"/>
      <c r="D240" s="139"/>
      <c r="E240" s="150"/>
      <c r="F240" s="423">
        <f>C238</f>
        <v>0</v>
      </c>
      <c r="G240" s="168"/>
      <c r="H240" s="179"/>
      <c r="I240" s="187"/>
      <c r="J240" s="187"/>
      <c r="K240" s="192"/>
      <c r="L240" s="200"/>
      <c r="M240" s="207"/>
      <c r="N240" s="207"/>
      <c r="O240" s="219"/>
      <c r="P240" s="226" t="s">
        <v>107</v>
      </c>
      <c r="Q240" s="235"/>
      <c r="R240" s="243"/>
      <c r="S240" s="257" t="str">
        <f>IF(S238="","",VLOOKUP(S238,'参考様式１ シフト記号表（勤務時間帯）'!$C$6:$S$35,17,FALSE))</f>
        <v/>
      </c>
      <c r="T240" s="269" t="str">
        <f>IF(T238="","",VLOOKUP(T238,'参考様式１ シフト記号表（勤務時間帯）'!$C$6:$S$35,17,FALSE))</f>
        <v/>
      </c>
      <c r="U240" s="269" t="str">
        <f>IF(U238="","",VLOOKUP(U238,'参考様式１ シフト記号表（勤務時間帯）'!$C$6:$S$35,17,FALSE))</f>
        <v/>
      </c>
      <c r="V240" s="269" t="str">
        <f>IF(V238="","",VLOOKUP(V238,'参考様式１ シフト記号表（勤務時間帯）'!$C$6:$S$35,17,FALSE))</f>
        <v/>
      </c>
      <c r="W240" s="269" t="str">
        <f>IF(W238="","",VLOOKUP(W238,'参考様式１ シフト記号表（勤務時間帯）'!$C$6:$S$35,17,FALSE))</f>
        <v/>
      </c>
      <c r="X240" s="269" t="str">
        <f>IF(X238="","",VLOOKUP(X238,'参考様式１ シフト記号表（勤務時間帯）'!$C$6:$S$35,17,FALSE))</f>
        <v/>
      </c>
      <c r="Y240" s="281" t="str">
        <f>IF(Y238="","",VLOOKUP(Y238,'参考様式１ シフト記号表（勤務時間帯）'!$C$6:$S$35,17,FALSE))</f>
        <v/>
      </c>
      <c r="Z240" s="257" t="str">
        <f>IF(Z238="","",VLOOKUP(Z238,'参考様式１ シフト記号表（勤務時間帯）'!$C$6:$S$35,17,FALSE))</f>
        <v/>
      </c>
      <c r="AA240" s="269" t="str">
        <f>IF(AA238="","",VLOOKUP(AA238,'参考様式１ シフト記号表（勤務時間帯）'!$C$6:$S$35,17,FALSE))</f>
        <v/>
      </c>
      <c r="AB240" s="269" t="str">
        <f>IF(AB238="","",VLOOKUP(AB238,'参考様式１ シフト記号表（勤務時間帯）'!$C$6:$S$35,17,FALSE))</f>
        <v/>
      </c>
      <c r="AC240" s="269" t="str">
        <f>IF(AC238="","",VLOOKUP(AC238,'参考様式１ シフト記号表（勤務時間帯）'!$C$6:$S$35,17,FALSE))</f>
        <v/>
      </c>
      <c r="AD240" s="269" t="str">
        <f>IF(AD238="","",VLOOKUP(AD238,'参考様式１ シフト記号表（勤務時間帯）'!$C$6:$S$35,17,FALSE))</f>
        <v/>
      </c>
      <c r="AE240" s="269" t="str">
        <f>IF(AE238="","",VLOOKUP(AE238,'参考様式１ シフト記号表（勤務時間帯）'!$C$6:$S$35,17,FALSE))</f>
        <v/>
      </c>
      <c r="AF240" s="281" t="str">
        <f>IF(AF238="","",VLOOKUP(AF238,'参考様式１ シフト記号表（勤務時間帯）'!$C$6:$S$35,17,FALSE))</f>
        <v/>
      </c>
      <c r="AG240" s="257" t="str">
        <f>IF(AG238="","",VLOOKUP(AG238,'参考様式１ シフト記号表（勤務時間帯）'!$C$6:$S$35,17,FALSE))</f>
        <v/>
      </c>
      <c r="AH240" s="269" t="str">
        <f>IF(AH238="","",VLOOKUP(AH238,'参考様式１ シフト記号表（勤務時間帯）'!$C$6:$S$35,17,FALSE))</f>
        <v/>
      </c>
      <c r="AI240" s="269" t="str">
        <f>IF(AI238="","",VLOOKUP(AI238,'参考様式１ シフト記号表（勤務時間帯）'!$C$6:$S$35,17,FALSE))</f>
        <v/>
      </c>
      <c r="AJ240" s="269" t="str">
        <f>IF(AJ238="","",VLOOKUP(AJ238,'参考様式１ シフト記号表（勤務時間帯）'!$C$6:$S$35,17,FALSE))</f>
        <v/>
      </c>
      <c r="AK240" s="269" t="str">
        <f>IF(AK238="","",VLOOKUP(AK238,'参考様式１ シフト記号表（勤務時間帯）'!$C$6:$S$35,17,FALSE))</f>
        <v/>
      </c>
      <c r="AL240" s="269" t="str">
        <f>IF(AL238="","",VLOOKUP(AL238,'参考様式１ シフト記号表（勤務時間帯）'!$C$6:$S$35,17,FALSE))</f>
        <v/>
      </c>
      <c r="AM240" s="281" t="str">
        <f>IF(AM238="","",VLOOKUP(AM238,'参考様式１ シフト記号表（勤務時間帯）'!$C$6:$S$35,17,FALSE))</f>
        <v/>
      </c>
      <c r="AN240" s="257" t="str">
        <f>IF(AN238="","",VLOOKUP(AN238,'参考様式１ シフト記号表（勤務時間帯）'!$C$6:$S$35,17,FALSE))</f>
        <v/>
      </c>
      <c r="AO240" s="269" t="str">
        <f>IF(AO238="","",VLOOKUP(AO238,'参考様式１ シフト記号表（勤務時間帯）'!$C$6:$S$35,17,FALSE))</f>
        <v/>
      </c>
      <c r="AP240" s="269" t="str">
        <f>IF(AP238="","",VLOOKUP(AP238,'参考様式１ シフト記号表（勤務時間帯）'!$C$6:$S$35,17,FALSE))</f>
        <v/>
      </c>
      <c r="AQ240" s="269" t="str">
        <f>IF(AQ238="","",VLOOKUP(AQ238,'参考様式１ シフト記号表（勤務時間帯）'!$C$6:$S$35,17,FALSE))</f>
        <v/>
      </c>
      <c r="AR240" s="269" t="str">
        <f>IF(AR238="","",VLOOKUP(AR238,'参考様式１ シフト記号表（勤務時間帯）'!$C$6:$S$35,17,FALSE))</f>
        <v/>
      </c>
      <c r="AS240" s="269" t="str">
        <f>IF(AS238="","",VLOOKUP(AS238,'参考様式１ シフト記号表（勤務時間帯）'!$C$6:$S$35,17,FALSE))</f>
        <v/>
      </c>
      <c r="AT240" s="281" t="str">
        <f>IF(AT238="","",VLOOKUP(AT238,'参考様式１ シフト記号表（勤務時間帯）'!$C$6:$S$35,17,FALSE))</f>
        <v/>
      </c>
      <c r="AU240" s="257" t="str">
        <f>IF(AU238="","",VLOOKUP(AU238,'参考様式１ シフト記号表（勤務時間帯）'!$C$6:$S$35,17,FALSE))</f>
        <v/>
      </c>
      <c r="AV240" s="269" t="str">
        <f>IF(AV238="","",VLOOKUP(AV238,'参考様式１ シフト記号表（勤務時間帯）'!$C$6:$S$35,17,FALSE))</f>
        <v/>
      </c>
      <c r="AW240" s="269" t="str">
        <f>IF(AW238="","",VLOOKUP(AW238,'参考様式１ シフト記号表（勤務時間帯）'!$C$6:$S$35,17,FALSE))</f>
        <v/>
      </c>
      <c r="AX240" s="328">
        <f>IF($BB$3="４週",SUM(S240:AT240),IF($BB$3="暦月",SUM(S240:AW240),""))</f>
        <v>0</v>
      </c>
      <c r="AY240" s="341"/>
      <c r="AZ240" s="353">
        <f>IF($BB$3="４週",AX240/4,IF($BB$3="暦月",'参考様式１（100名）'!AX240/('参考様式１（100名）'!$BB$8/7),""))</f>
        <v>0</v>
      </c>
      <c r="BA240" s="363"/>
      <c r="BB240" s="382"/>
      <c r="BC240" s="207"/>
      <c r="BD240" s="207"/>
      <c r="BE240" s="207"/>
      <c r="BF240" s="219"/>
    </row>
    <row r="241" spans="2:58" ht="20.25" customHeight="1">
      <c r="B241" s="101">
        <f>B238+1</f>
        <v>74</v>
      </c>
      <c r="C241" s="119"/>
      <c r="D241" s="137"/>
      <c r="E241" s="148"/>
      <c r="F241" s="156"/>
      <c r="G241" s="156"/>
      <c r="H241" s="180"/>
      <c r="I241" s="187"/>
      <c r="J241" s="187"/>
      <c r="K241" s="192"/>
      <c r="L241" s="199"/>
      <c r="M241" s="206"/>
      <c r="N241" s="206"/>
      <c r="O241" s="218"/>
      <c r="P241" s="227" t="s">
        <v>105</v>
      </c>
      <c r="Q241" s="236"/>
      <c r="R241" s="244"/>
      <c r="S241" s="431"/>
      <c r="T241" s="434"/>
      <c r="U241" s="434"/>
      <c r="V241" s="434"/>
      <c r="W241" s="434"/>
      <c r="X241" s="434"/>
      <c r="Y241" s="436"/>
      <c r="Z241" s="431"/>
      <c r="AA241" s="434"/>
      <c r="AB241" s="434"/>
      <c r="AC241" s="434"/>
      <c r="AD241" s="434"/>
      <c r="AE241" s="434"/>
      <c r="AF241" s="436"/>
      <c r="AG241" s="431"/>
      <c r="AH241" s="434"/>
      <c r="AI241" s="434"/>
      <c r="AJ241" s="434"/>
      <c r="AK241" s="434"/>
      <c r="AL241" s="434"/>
      <c r="AM241" s="436"/>
      <c r="AN241" s="431"/>
      <c r="AO241" s="434"/>
      <c r="AP241" s="434"/>
      <c r="AQ241" s="434"/>
      <c r="AR241" s="434"/>
      <c r="AS241" s="434"/>
      <c r="AT241" s="436"/>
      <c r="AU241" s="431"/>
      <c r="AV241" s="434"/>
      <c r="AW241" s="434"/>
      <c r="AX241" s="439"/>
      <c r="AY241" s="443"/>
      <c r="AZ241" s="446"/>
      <c r="BA241" s="449"/>
      <c r="BB241" s="380"/>
      <c r="BC241" s="206"/>
      <c r="BD241" s="206"/>
      <c r="BE241" s="206"/>
      <c r="BF241" s="218"/>
    </row>
    <row r="242" spans="2:58" ht="20.25" customHeight="1">
      <c r="B242" s="101"/>
      <c r="C242" s="120"/>
      <c r="D242" s="138"/>
      <c r="E242" s="149"/>
      <c r="F242" s="154"/>
      <c r="G242" s="167"/>
      <c r="H242" s="179"/>
      <c r="I242" s="187"/>
      <c r="J242" s="187"/>
      <c r="K242" s="192"/>
      <c r="L242" s="198"/>
      <c r="M242" s="205"/>
      <c r="N242" s="205"/>
      <c r="O242" s="217"/>
      <c r="P242" s="225" t="s">
        <v>40</v>
      </c>
      <c r="Q242" s="234"/>
      <c r="R242" s="242"/>
      <c r="S242" s="256" t="str">
        <f>IF(S241="","",VLOOKUP(S241,'参考様式１ シフト記号表（勤務時間帯）'!$C$6:$K$35,9,FALSE))</f>
        <v/>
      </c>
      <c r="T242" s="268" t="str">
        <f>IF(T241="","",VLOOKUP(T241,'参考様式１ シフト記号表（勤務時間帯）'!$C$6:$K$35,9,FALSE))</f>
        <v/>
      </c>
      <c r="U242" s="268" t="str">
        <f>IF(U241="","",VLOOKUP(U241,'参考様式１ シフト記号表（勤務時間帯）'!$C$6:$K$35,9,FALSE))</f>
        <v/>
      </c>
      <c r="V242" s="268" t="str">
        <f>IF(V241="","",VLOOKUP(V241,'参考様式１ シフト記号表（勤務時間帯）'!$C$6:$K$35,9,FALSE))</f>
        <v/>
      </c>
      <c r="W242" s="268" t="str">
        <f>IF(W241="","",VLOOKUP(W241,'参考様式１ シフト記号表（勤務時間帯）'!$C$6:$K$35,9,FALSE))</f>
        <v/>
      </c>
      <c r="X242" s="268" t="str">
        <f>IF(X241="","",VLOOKUP(X241,'参考様式１ シフト記号表（勤務時間帯）'!$C$6:$K$35,9,FALSE))</f>
        <v/>
      </c>
      <c r="Y242" s="280" t="str">
        <f>IF(Y241="","",VLOOKUP(Y241,'参考様式１ シフト記号表（勤務時間帯）'!$C$6:$K$35,9,FALSE))</f>
        <v/>
      </c>
      <c r="Z242" s="256" t="str">
        <f>IF(Z241="","",VLOOKUP(Z241,'参考様式１ シフト記号表（勤務時間帯）'!$C$6:$K$35,9,FALSE))</f>
        <v/>
      </c>
      <c r="AA242" s="268" t="str">
        <f>IF(AA241="","",VLOOKUP(AA241,'参考様式１ シフト記号表（勤務時間帯）'!$C$6:$K$35,9,FALSE))</f>
        <v/>
      </c>
      <c r="AB242" s="268" t="str">
        <f>IF(AB241="","",VLOOKUP(AB241,'参考様式１ シフト記号表（勤務時間帯）'!$C$6:$K$35,9,FALSE))</f>
        <v/>
      </c>
      <c r="AC242" s="268" t="str">
        <f>IF(AC241="","",VLOOKUP(AC241,'参考様式１ シフト記号表（勤務時間帯）'!$C$6:$K$35,9,FALSE))</f>
        <v/>
      </c>
      <c r="AD242" s="268" t="str">
        <f>IF(AD241="","",VLOOKUP(AD241,'参考様式１ シフト記号表（勤務時間帯）'!$C$6:$K$35,9,FALSE))</f>
        <v/>
      </c>
      <c r="AE242" s="268" t="str">
        <f>IF(AE241="","",VLOOKUP(AE241,'参考様式１ シフト記号表（勤務時間帯）'!$C$6:$K$35,9,FALSE))</f>
        <v/>
      </c>
      <c r="AF242" s="280" t="str">
        <f>IF(AF241="","",VLOOKUP(AF241,'参考様式１ シフト記号表（勤務時間帯）'!$C$6:$K$35,9,FALSE))</f>
        <v/>
      </c>
      <c r="AG242" s="256" t="str">
        <f>IF(AG241="","",VLOOKUP(AG241,'参考様式１ シフト記号表（勤務時間帯）'!$C$6:$K$35,9,FALSE))</f>
        <v/>
      </c>
      <c r="AH242" s="268" t="str">
        <f>IF(AH241="","",VLOOKUP(AH241,'参考様式１ シフト記号表（勤務時間帯）'!$C$6:$K$35,9,FALSE))</f>
        <v/>
      </c>
      <c r="AI242" s="268" t="str">
        <f>IF(AI241="","",VLOOKUP(AI241,'参考様式１ シフト記号表（勤務時間帯）'!$C$6:$K$35,9,FALSE))</f>
        <v/>
      </c>
      <c r="AJ242" s="268" t="str">
        <f>IF(AJ241="","",VLOOKUP(AJ241,'参考様式１ シフト記号表（勤務時間帯）'!$C$6:$K$35,9,FALSE))</f>
        <v/>
      </c>
      <c r="AK242" s="268" t="str">
        <f>IF(AK241="","",VLOOKUP(AK241,'参考様式１ シフト記号表（勤務時間帯）'!$C$6:$K$35,9,FALSE))</f>
        <v/>
      </c>
      <c r="AL242" s="268" t="str">
        <f>IF(AL241="","",VLOOKUP(AL241,'参考様式１ シフト記号表（勤務時間帯）'!$C$6:$K$35,9,FALSE))</f>
        <v/>
      </c>
      <c r="AM242" s="280" t="str">
        <f>IF(AM241="","",VLOOKUP(AM241,'参考様式１ シフト記号表（勤務時間帯）'!$C$6:$K$35,9,FALSE))</f>
        <v/>
      </c>
      <c r="AN242" s="256" t="str">
        <f>IF(AN241="","",VLOOKUP(AN241,'参考様式１ シフト記号表（勤務時間帯）'!$C$6:$K$35,9,FALSE))</f>
        <v/>
      </c>
      <c r="AO242" s="268" t="str">
        <f>IF(AO241="","",VLOOKUP(AO241,'参考様式１ シフト記号表（勤務時間帯）'!$C$6:$K$35,9,FALSE))</f>
        <v/>
      </c>
      <c r="AP242" s="268" t="str">
        <f>IF(AP241="","",VLOOKUP(AP241,'参考様式１ シフト記号表（勤務時間帯）'!$C$6:$K$35,9,FALSE))</f>
        <v/>
      </c>
      <c r="AQ242" s="268" t="str">
        <f>IF(AQ241="","",VLOOKUP(AQ241,'参考様式１ シフト記号表（勤務時間帯）'!$C$6:$K$35,9,FALSE))</f>
        <v/>
      </c>
      <c r="AR242" s="268" t="str">
        <f>IF(AR241="","",VLOOKUP(AR241,'参考様式１ シフト記号表（勤務時間帯）'!$C$6:$K$35,9,FALSE))</f>
        <v/>
      </c>
      <c r="AS242" s="268" t="str">
        <f>IF(AS241="","",VLOOKUP(AS241,'参考様式１ シフト記号表（勤務時間帯）'!$C$6:$K$35,9,FALSE))</f>
        <v/>
      </c>
      <c r="AT242" s="280" t="str">
        <f>IF(AT241="","",VLOOKUP(AT241,'参考様式１ シフト記号表（勤務時間帯）'!$C$6:$K$35,9,FALSE))</f>
        <v/>
      </c>
      <c r="AU242" s="256" t="str">
        <f>IF(AU241="","",VLOOKUP(AU241,'参考様式１ シフト記号表（勤務時間帯）'!$C$6:$K$35,9,FALSE))</f>
        <v/>
      </c>
      <c r="AV242" s="268" t="str">
        <f>IF(AV241="","",VLOOKUP(AV241,'参考様式１ シフト記号表（勤務時間帯）'!$C$6:$K$35,9,FALSE))</f>
        <v/>
      </c>
      <c r="AW242" s="268" t="str">
        <f>IF(AW241="","",VLOOKUP(AW241,'参考様式１ シフト記号表（勤務時間帯）'!$C$6:$K$35,9,FALSE))</f>
        <v/>
      </c>
      <c r="AX242" s="327">
        <f>IF($BB$3="４週",SUM(S242:AT242),IF($BB$3="暦月",SUM(S242:AW242),""))</f>
        <v>0</v>
      </c>
      <c r="AY242" s="340"/>
      <c r="AZ242" s="352">
        <f>IF($BB$3="４週",AX242/4,IF($BB$3="暦月",'参考様式１（100名）'!AX242/('参考様式１（100名）'!$BB$8/7),""))</f>
        <v>0</v>
      </c>
      <c r="BA242" s="362"/>
      <c r="BB242" s="381"/>
      <c r="BC242" s="205"/>
      <c r="BD242" s="205"/>
      <c r="BE242" s="205"/>
      <c r="BF242" s="217"/>
    </row>
    <row r="243" spans="2:58" ht="20.25" customHeight="1">
      <c r="B243" s="101"/>
      <c r="C243" s="121"/>
      <c r="D243" s="139"/>
      <c r="E243" s="150"/>
      <c r="F243" s="423">
        <f>C241</f>
        <v>0</v>
      </c>
      <c r="G243" s="168"/>
      <c r="H243" s="179"/>
      <c r="I243" s="187"/>
      <c r="J243" s="187"/>
      <c r="K243" s="192"/>
      <c r="L243" s="200"/>
      <c r="M243" s="207"/>
      <c r="N243" s="207"/>
      <c r="O243" s="219"/>
      <c r="P243" s="226" t="s">
        <v>107</v>
      </c>
      <c r="Q243" s="235"/>
      <c r="R243" s="243"/>
      <c r="S243" s="257" t="str">
        <f>IF(S241="","",VLOOKUP(S241,'参考様式１ シフト記号表（勤務時間帯）'!$C$6:$S$35,17,FALSE))</f>
        <v/>
      </c>
      <c r="T243" s="269" t="str">
        <f>IF(T241="","",VLOOKUP(T241,'参考様式１ シフト記号表（勤務時間帯）'!$C$6:$S$35,17,FALSE))</f>
        <v/>
      </c>
      <c r="U243" s="269" t="str">
        <f>IF(U241="","",VLOOKUP(U241,'参考様式１ シフト記号表（勤務時間帯）'!$C$6:$S$35,17,FALSE))</f>
        <v/>
      </c>
      <c r="V243" s="269" t="str">
        <f>IF(V241="","",VLOOKUP(V241,'参考様式１ シフト記号表（勤務時間帯）'!$C$6:$S$35,17,FALSE))</f>
        <v/>
      </c>
      <c r="W243" s="269" t="str">
        <f>IF(W241="","",VLOOKUP(W241,'参考様式１ シフト記号表（勤務時間帯）'!$C$6:$S$35,17,FALSE))</f>
        <v/>
      </c>
      <c r="X243" s="269" t="str">
        <f>IF(X241="","",VLOOKUP(X241,'参考様式１ シフト記号表（勤務時間帯）'!$C$6:$S$35,17,FALSE))</f>
        <v/>
      </c>
      <c r="Y243" s="281" t="str">
        <f>IF(Y241="","",VLOOKUP(Y241,'参考様式１ シフト記号表（勤務時間帯）'!$C$6:$S$35,17,FALSE))</f>
        <v/>
      </c>
      <c r="Z243" s="257" t="str">
        <f>IF(Z241="","",VLOOKUP(Z241,'参考様式１ シフト記号表（勤務時間帯）'!$C$6:$S$35,17,FALSE))</f>
        <v/>
      </c>
      <c r="AA243" s="269" t="str">
        <f>IF(AA241="","",VLOOKUP(AA241,'参考様式１ シフト記号表（勤務時間帯）'!$C$6:$S$35,17,FALSE))</f>
        <v/>
      </c>
      <c r="AB243" s="269" t="str">
        <f>IF(AB241="","",VLOOKUP(AB241,'参考様式１ シフト記号表（勤務時間帯）'!$C$6:$S$35,17,FALSE))</f>
        <v/>
      </c>
      <c r="AC243" s="269" t="str">
        <f>IF(AC241="","",VLOOKUP(AC241,'参考様式１ シフト記号表（勤務時間帯）'!$C$6:$S$35,17,FALSE))</f>
        <v/>
      </c>
      <c r="AD243" s="269" t="str">
        <f>IF(AD241="","",VLOOKUP(AD241,'参考様式１ シフト記号表（勤務時間帯）'!$C$6:$S$35,17,FALSE))</f>
        <v/>
      </c>
      <c r="AE243" s="269" t="str">
        <f>IF(AE241="","",VLOOKUP(AE241,'参考様式１ シフト記号表（勤務時間帯）'!$C$6:$S$35,17,FALSE))</f>
        <v/>
      </c>
      <c r="AF243" s="281" t="str">
        <f>IF(AF241="","",VLOOKUP(AF241,'参考様式１ シフト記号表（勤務時間帯）'!$C$6:$S$35,17,FALSE))</f>
        <v/>
      </c>
      <c r="AG243" s="257" t="str">
        <f>IF(AG241="","",VLOOKUP(AG241,'参考様式１ シフト記号表（勤務時間帯）'!$C$6:$S$35,17,FALSE))</f>
        <v/>
      </c>
      <c r="AH243" s="269" t="str">
        <f>IF(AH241="","",VLOOKUP(AH241,'参考様式１ シフト記号表（勤務時間帯）'!$C$6:$S$35,17,FALSE))</f>
        <v/>
      </c>
      <c r="AI243" s="269" t="str">
        <f>IF(AI241="","",VLOOKUP(AI241,'参考様式１ シフト記号表（勤務時間帯）'!$C$6:$S$35,17,FALSE))</f>
        <v/>
      </c>
      <c r="AJ243" s="269" t="str">
        <f>IF(AJ241="","",VLOOKUP(AJ241,'参考様式１ シフト記号表（勤務時間帯）'!$C$6:$S$35,17,FALSE))</f>
        <v/>
      </c>
      <c r="AK243" s="269" t="str">
        <f>IF(AK241="","",VLOOKUP(AK241,'参考様式１ シフト記号表（勤務時間帯）'!$C$6:$S$35,17,FALSE))</f>
        <v/>
      </c>
      <c r="AL243" s="269" t="str">
        <f>IF(AL241="","",VLOOKUP(AL241,'参考様式１ シフト記号表（勤務時間帯）'!$C$6:$S$35,17,FALSE))</f>
        <v/>
      </c>
      <c r="AM243" s="281" t="str">
        <f>IF(AM241="","",VLOOKUP(AM241,'参考様式１ シフト記号表（勤務時間帯）'!$C$6:$S$35,17,FALSE))</f>
        <v/>
      </c>
      <c r="AN243" s="257" t="str">
        <f>IF(AN241="","",VLOOKUP(AN241,'参考様式１ シフト記号表（勤務時間帯）'!$C$6:$S$35,17,FALSE))</f>
        <v/>
      </c>
      <c r="AO243" s="269" t="str">
        <f>IF(AO241="","",VLOOKUP(AO241,'参考様式１ シフト記号表（勤務時間帯）'!$C$6:$S$35,17,FALSE))</f>
        <v/>
      </c>
      <c r="AP243" s="269" t="str">
        <f>IF(AP241="","",VLOOKUP(AP241,'参考様式１ シフト記号表（勤務時間帯）'!$C$6:$S$35,17,FALSE))</f>
        <v/>
      </c>
      <c r="AQ243" s="269" t="str">
        <f>IF(AQ241="","",VLOOKUP(AQ241,'参考様式１ シフト記号表（勤務時間帯）'!$C$6:$S$35,17,FALSE))</f>
        <v/>
      </c>
      <c r="AR243" s="269" t="str">
        <f>IF(AR241="","",VLOOKUP(AR241,'参考様式１ シフト記号表（勤務時間帯）'!$C$6:$S$35,17,FALSE))</f>
        <v/>
      </c>
      <c r="AS243" s="269" t="str">
        <f>IF(AS241="","",VLOOKUP(AS241,'参考様式１ シフト記号表（勤務時間帯）'!$C$6:$S$35,17,FALSE))</f>
        <v/>
      </c>
      <c r="AT243" s="281" t="str">
        <f>IF(AT241="","",VLOOKUP(AT241,'参考様式１ シフト記号表（勤務時間帯）'!$C$6:$S$35,17,FALSE))</f>
        <v/>
      </c>
      <c r="AU243" s="257" t="str">
        <f>IF(AU241="","",VLOOKUP(AU241,'参考様式１ シフト記号表（勤務時間帯）'!$C$6:$S$35,17,FALSE))</f>
        <v/>
      </c>
      <c r="AV243" s="269" t="str">
        <f>IF(AV241="","",VLOOKUP(AV241,'参考様式１ シフト記号表（勤務時間帯）'!$C$6:$S$35,17,FALSE))</f>
        <v/>
      </c>
      <c r="AW243" s="269" t="str">
        <f>IF(AW241="","",VLOOKUP(AW241,'参考様式１ シフト記号表（勤務時間帯）'!$C$6:$S$35,17,FALSE))</f>
        <v/>
      </c>
      <c r="AX243" s="328">
        <f>IF($BB$3="４週",SUM(S243:AT243),IF($BB$3="暦月",SUM(S243:AW243),""))</f>
        <v>0</v>
      </c>
      <c r="AY243" s="341"/>
      <c r="AZ243" s="353">
        <f>IF($BB$3="４週",AX243/4,IF($BB$3="暦月",'参考様式１（100名）'!AX243/('参考様式１（100名）'!$BB$8/7),""))</f>
        <v>0</v>
      </c>
      <c r="BA243" s="363"/>
      <c r="BB243" s="382"/>
      <c r="BC243" s="207"/>
      <c r="BD243" s="207"/>
      <c r="BE243" s="207"/>
      <c r="BF243" s="219"/>
    </row>
    <row r="244" spans="2:58" ht="20.25" customHeight="1">
      <c r="B244" s="101">
        <f>B241+1</f>
        <v>75</v>
      </c>
      <c r="C244" s="119"/>
      <c r="D244" s="137"/>
      <c r="E244" s="148"/>
      <c r="F244" s="156"/>
      <c r="G244" s="156"/>
      <c r="H244" s="180"/>
      <c r="I244" s="187"/>
      <c r="J244" s="187"/>
      <c r="K244" s="192"/>
      <c r="L244" s="199"/>
      <c r="M244" s="206"/>
      <c r="N244" s="206"/>
      <c r="O244" s="218"/>
      <c r="P244" s="227" t="s">
        <v>105</v>
      </c>
      <c r="Q244" s="236"/>
      <c r="R244" s="244"/>
      <c r="S244" s="431"/>
      <c r="T244" s="434"/>
      <c r="U244" s="434"/>
      <c r="V244" s="434"/>
      <c r="W244" s="434"/>
      <c r="X244" s="434"/>
      <c r="Y244" s="436"/>
      <c r="Z244" s="431"/>
      <c r="AA244" s="434"/>
      <c r="AB244" s="434"/>
      <c r="AC244" s="434"/>
      <c r="AD244" s="434"/>
      <c r="AE244" s="434"/>
      <c r="AF244" s="436"/>
      <c r="AG244" s="431"/>
      <c r="AH244" s="434"/>
      <c r="AI244" s="434"/>
      <c r="AJ244" s="434"/>
      <c r="AK244" s="434"/>
      <c r="AL244" s="434"/>
      <c r="AM244" s="436"/>
      <c r="AN244" s="431"/>
      <c r="AO244" s="434"/>
      <c r="AP244" s="434"/>
      <c r="AQ244" s="434"/>
      <c r="AR244" s="434"/>
      <c r="AS244" s="434"/>
      <c r="AT244" s="436"/>
      <c r="AU244" s="431"/>
      <c r="AV244" s="434"/>
      <c r="AW244" s="434"/>
      <c r="AX244" s="439"/>
      <c r="AY244" s="443"/>
      <c r="AZ244" s="446"/>
      <c r="BA244" s="449"/>
      <c r="BB244" s="380"/>
      <c r="BC244" s="206"/>
      <c r="BD244" s="206"/>
      <c r="BE244" s="206"/>
      <c r="BF244" s="218"/>
    </row>
    <row r="245" spans="2:58" ht="20.25" customHeight="1">
      <c r="B245" s="101"/>
      <c r="C245" s="120"/>
      <c r="D245" s="138"/>
      <c r="E245" s="149"/>
      <c r="F245" s="154"/>
      <c r="G245" s="167"/>
      <c r="H245" s="179"/>
      <c r="I245" s="187"/>
      <c r="J245" s="187"/>
      <c r="K245" s="192"/>
      <c r="L245" s="198"/>
      <c r="M245" s="205"/>
      <c r="N245" s="205"/>
      <c r="O245" s="217"/>
      <c r="P245" s="225" t="s">
        <v>40</v>
      </c>
      <c r="Q245" s="234"/>
      <c r="R245" s="242"/>
      <c r="S245" s="256" t="str">
        <f>IF(S244="","",VLOOKUP(S244,'参考様式１ シフト記号表（勤務時間帯）'!$C$6:$K$35,9,FALSE))</f>
        <v/>
      </c>
      <c r="T245" s="268" t="str">
        <f>IF(T244="","",VLOOKUP(T244,'参考様式１ シフト記号表（勤務時間帯）'!$C$6:$K$35,9,FALSE))</f>
        <v/>
      </c>
      <c r="U245" s="268" t="str">
        <f>IF(U244="","",VLOOKUP(U244,'参考様式１ シフト記号表（勤務時間帯）'!$C$6:$K$35,9,FALSE))</f>
        <v/>
      </c>
      <c r="V245" s="268" t="str">
        <f>IF(V244="","",VLOOKUP(V244,'参考様式１ シフト記号表（勤務時間帯）'!$C$6:$K$35,9,FALSE))</f>
        <v/>
      </c>
      <c r="W245" s="268" t="str">
        <f>IF(W244="","",VLOOKUP(W244,'参考様式１ シフト記号表（勤務時間帯）'!$C$6:$K$35,9,FALSE))</f>
        <v/>
      </c>
      <c r="X245" s="268" t="str">
        <f>IF(X244="","",VLOOKUP(X244,'参考様式１ シフト記号表（勤務時間帯）'!$C$6:$K$35,9,FALSE))</f>
        <v/>
      </c>
      <c r="Y245" s="280" t="str">
        <f>IF(Y244="","",VLOOKUP(Y244,'参考様式１ シフト記号表（勤務時間帯）'!$C$6:$K$35,9,FALSE))</f>
        <v/>
      </c>
      <c r="Z245" s="256" t="str">
        <f>IF(Z244="","",VLOOKUP(Z244,'参考様式１ シフト記号表（勤務時間帯）'!$C$6:$K$35,9,FALSE))</f>
        <v/>
      </c>
      <c r="AA245" s="268" t="str">
        <f>IF(AA244="","",VLOOKUP(AA244,'参考様式１ シフト記号表（勤務時間帯）'!$C$6:$K$35,9,FALSE))</f>
        <v/>
      </c>
      <c r="AB245" s="268" t="str">
        <f>IF(AB244="","",VLOOKUP(AB244,'参考様式１ シフト記号表（勤務時間帯）'!$C$6:$K$35,9,FALSE))</f>
        <v/>
      </c>
      <c r="AC245" s="268" t="str">
        <f>IF(AC244="","",VLOOKUP(AC244,'参考様式１ シフト記号表（勤務時間帯）'!$C$6:$K$35,9,FALSE))</f>
        <v/>
      </c>
      <c r="AD245" s="268" t="str">
        <f>IF(AD244="","",VLOOKUP(AD244,'参考様式１ シフト記号表（勤務時間帯）'!$C$6:$K$35,9,FALSE))</f>
        <v/>
      </c>
      <c r="AE245" s="268" t="str">
        <f>IF(AE244="","",VLOOKUP(AE244,'参考様式１ シフト記号表（勤務時間帯）'!$C$6:$K$35,9,FALSE))</f>
        <v/>
      </c>
      <c r="AF245" s="280" t="str">
        <f>IF(AF244="","",VLOOKUP(AF244,'参考様式１ シフト記号表（勤務時間帯）'!$C$6:$K$35,9,FALSE))</f>
        <v/>
      </c>
      <c r="AG245" s="256" t="str">
        <f>IF(AG244="","",VLOOKUP(AG244,'参考様式１ シフト記号表（勤務時間帯）'!$C$6:$K$35,9,FALSE))</f>
        <v/>
      </c>
      <c r="AH245" s="268" t="str">
        <f>IF(AH244="","",VLOOKUP(AH244,'参考様式１ シフト記号表（勤務時間帯）'!$C$6:$K$35,9,FALSE))</f>
        <v/>
      </c>
      <c r="AI245" s="268" t="str">
        <f>IF(AI244="","",VLOOKUP(AI244,'参考様式１ シフト記号表（勤務時間帯）'!$C$6:$K$35,9,FALSE))</f>
        <v/>
      </c>
      <c r="AJ245" s="268" t="str">
        <f>IF(AJ244="","",VLOOKUP(AJ244,'参考様式１ シフト記号表（勤務時間帯）'!$C$6:$K$35,9,FALSE))</f>
        <v/>
      </c>
      <c r="AK245" s="268" t="str">
        <f>IF(AK244="","",VLOOKUP(AK244,'参考様式１ シフト記号表（勤務時間帯）'!$C$6:$K$35,9,FALSE))</f>
        <v/>
      </c>
      <c r="AL245" s="268" t="str">
        <f>IF(AL244="","",VLOOKUP(AL244,'参考様式１ シフト記号表（勤務時間帯）'!$C$6:$K$35,9,FALSE))</f>
        <v/>
      </c>
      <c r="AM245" s="280" t="str">
        <f>IF(AM244="","",VLOOKUP(AM244,'参考様式１ シフト記号表（勤務時間帯）'!$C$6:$K$35,9,FALSE))</f>
        <v/>
      </c>
      <c r="AN245" s="256" t="str">
        <f>IF(AN244="","",VLOOKUP(AN244,'参考様式１ シフト記号表（勤務時間帯）'!$C$6:$K$35,9,FALSE))</f>
        <v/>
      </c>
      <c r="AO245" s="268" t="str">
        <f>IF(AO244="","",VLOOKUP(AO244,'参考様式１ シフト記号表（勤務時間帯）'!$C$6:$K$35,9,FALSE))</f>
        <v/>
      </c>
      <c r="AP245" s="268" t="str">
        <f>IF(AP244="","",VLOOKUP(AP244,'参考様式１ シフト記号表（勤務時間帯）'!$C$6:$K$35,9,FALSE))</f>
        <v/>
      </c>
      <c r="AQ245" s="268" t="str">
        <f>IF(AQ244="","",VLOOKUP(AQ244,'参考様式１ シフト記号表（勤務時間帯）'!$C$6:$K$35,9,FALSE))</f>
        <v/>
      </c>
      <c r="AR245" s="268" t="str">
        <f>IF(AR244="","",VLOOKUP(AR244,'参考様式１ シフト記号表（勤務時間帯）'!$C$6:$K$35,9,FALSE))</f>
        <v/>
      </c>
      <c r="AS245" s="268" t="str">
        <f>IF(AS244="","",VLOOKUP(AS244,'参考様式１ シフト記号表（勤務時間帯）'!$C$6:$K$35,9,FALSE))</f>
        <v/>
      </c>
      <c r="AT245" s="280" t="str">
        <f>IF(AT244="","",VLOOKUP(AT244,'参考様式１ シフト記号表（勤務時間帯）'!$C$6:$K$35,9,FALSE))</f>
        <v/>
      </c>
      <c r="AU245" s="256" t="str">
        <f>IF(AU244="","",VLOOKUP(AU244,'参考様式１ シフト記号表（勤務時間帯）'!$C$6:$K$35,9,FALSE))</f>
        <v/>
      </c>
      <c r="AV245" s="268" t="str">
        <f>IF(AV244="","",VLOOKUP(AV244,'参考様式１ シフト記号表（勤務時間帯）'!$C$6:$K$35,9,FALSE))</f>
        <v/>
      </c>
      <c r="AW245" s="268" t="str">
        <f>IF(AW244="","",VLOOKUP(AW244,'参考様式１ シフト記号表（勤務時間帯）'!$C$6:$K$35,9,FALSE))</f>
        <v/>
      </c>
      <c r="AX245" s="327">
        <f>IF($BB$3="４週",SUM(S245:AT245),IF($BB$3="暦月",SUM(S245:AW245),""))</f>
        <v>0</v>
      </c>
      <c r="AY245" s="340"/>
      <c r="AZ245" s="352">
        <f>IF($BB$3="４週",AX245/4,IF($BB$3="暦月",'参考様式１（100名）'!AX245/('参考様式１（100名）'!$BB$8/7),""))</f>
        <v>0</v>
      </c>
      <c r="BA245" s="362"/>
      <c r="BB245" s="381"/>
      <c r="BC245" s="205"/>
      <c r="BD245" s="205"/>
      <c r="BE245" s="205"/>
      <c r="BF245" s="217"/>
    </row>
    <row r="246" spans="2:58" ht="20.25" customHeight="1">
      <c r="B246" s="101"/>
      <c r="C246" s="121"/>
      <c r="D246" s="139"/>
      <c r="E246" s="150"/>
      <c r="F246" s="423">
        <f>C244</f>
        <v>0</v>
      </c>
      <c r="G246" s="168"/>
      <c r="H246" s="179"/>
      <c r="I246" s="187"/>
      <c r="J246" s="187"/>
      <c r="K246" s="192"/>
      <c r="L246" s="200"/>
      <c r="M246" s="207"/>
      <c r="N246" s="207"/>
      <c r="O246" s="219"/>
      <c r="P246" s="226" t="s">
        <v>107</v>
      </c>
      <c r="Q246" s="235"/>
      <c r="R246" s="243"/>
      <c r="S246" s="257" t="str">
        <f>IF(S244="","",VLOOKUP(S244,'参考様式１ シフト記号表（勤務時間帯）'!$C$6:$S$35,17,FALSE))</f>
        <v/>
      </c>
      <c r="T246" s="269" t="str">
        <f>IF(T244="","",VLOOKUP(T244,'参考様式１ シフト記号表（勤務時間帯）'!$C$6:$S$35,17,FALSE))</f>
        <v/>
      </c>
      <c r="U246" s="269" t="str">
        <f>IF(U244="","",VLOOKUP(U244,'参考様式１ シフト記号表（勤務時間帯）'!$C$6:$S$35,17,FALSE))</f>
        <v/>
      </c>
      <c r="V246" s="269" t="str">
        <f>IF(V244="","",VLOOKUP(V244,'参考様式１ シフト記号表（勤務時間帯）'!$C$6:$S$35,17,FALSE))</f>
        <v/>
      </c>
      <c r="W246" s="269" t="str">
        <f>IF(W244="","",VLOOKUP(W244,'参考様式１ シフト記号表（勤務時間帯）'!$C$6:$S$35,17,FALSE))</f>
        <v/>
      </c>
      <c r="X246" s="269" t="str">
        <f>IF(X244="","",VLOOKUP(X244,'参考様式１ シフト記号表（勤務時間帯）'!$C$6:$S$35,17,FALSE))</f>
        <v/>
      </c>
      <c r="Y246" s="281" t="str">
        <f>IF(Y244="","",VLOOKUP(Y244,'参考様式１ シフト記号表（勤務時間帯）'!$C$6:$S$35,17,FALSE))</f>
        <v/>
      </c>
      <c r="Z246" s="257" t="str">
        <f>IF(Z244="","",VLOOKUP(Z244,'参考様式１ シフト記号表（勤務時間帯）'!$C$6:$S$35,17,FALSE))</f>
        <v/>
      </c>
      <c r="AA246" s="269" t="str">
        <f>IF(AA244="","",VLOOKUP(AA244,'参考様式１ シフト記号表（勤務時間帯）'!$C$6:$S$35,17,FALSE))</f>
        <v/>
      </c>
      <c r="AB246" s="269" t="str">
        <f>IF(AB244="","",VLOOKUP(AB244,'参考様式１ シフト記号表（勤務時間帯）'!$C$6:$S$35,17,FALSE))</f>
        <v/>
      </c>
      <c r="AC246" s="269" t="str">
        <f>IF(AC244="","",VLOOKUP(AC244,'参考様式１ シフト記号表（勤務時間帯）'!$C$6:$S$35,17,FALSE))</f>
        <v/>
      </c>
      <c r="AD246" s="269" t="str">
        <f>IF(AD244="","",VLOOKUP(AD244,'参考様式１ シフト記号表（勤務時間帯）'!$C$6:$S$35,17,FALSE))</f>
        <v/>
      </c>
      <c r="AE246" s="269" t="str">
        <f>IF(AE244="","",VLOOKUP(AE244,'参考様式１ シフト記号表（勤務時間帯）'!$C$6:$S$35,17,FALSE))</f>
        <v/>
      </c>
      <c r="AF246" s="281" t="str">
        <f>IF(AF244="","",VLOOKUP(AF244,'参考様式１ シフト記号表（勤務時間帯）'!$C$6:$S$35,17,FALSE))</f>
        <v/>
      </c>
      <c r="AG246" s="257" t="str">
        <f>IF(AG244="","",VLOOKUP(AG244,'参考様式１ シフト記号表（勤務時間帯）'!$C$6:$S$35,17,FALSE))</f>
        <v/>
      </c>
      <c r="AH246" s="269" t="str">
        <f>IF(AH244="","",VLOOKUP(AH244,'参考様式１ シフト記号表（勤務時間帯）'!$C$6:$S$35,17,FALSE))</f>
        <v/>
      </c>
      <c r="AI246" s="269" t="str">
        <f>IF(AI244="","",VLOOKUP(AI244,'参考様式１ シフト記号表（勤務時間帯）'!$C$6:$S$35,17,FALSE))</f>
        <v/>
      </c>
      <c r="AJ246" s="269" t="str">
        <f>IF(AJ244="","",VLOOKUP(AJ244,'参考様式１ シフト記号表（勤務時間帯）'!$C$6:$S$35,17,FALSE))</f>
        <v/>
      </c>
      <c r="AK246" s="269" t="str">
        <f>IF(AK244="","",VLOOKUP(AK244,'参考様式１ シフト記号表（勤務時間帯）'!$C$6:$S$35,17,FALSE))</f>
        <v/>
      </c>
      <c r="AL246" s="269" t="str">
        <f>IF(AL244="","",VLOOKUP(AL244,'参考様式１ シフト記号表（勤務時間帯）'!$C$6:$S$35,17,FALSE))</f>
        <v/>
      </c>
      <c r="AM246" s="281" t="str">
        <f>IF(AM244="","",VLOOKUP(AM244,'参考様式１ シフト記号表（勤務時間帯）'!$C$6:$S$35,17,FALSE))</f>
        <v/>
      </c>
      <c r="AN246" s="257" t="str">
        <f>IF(AN244="","",VLOOKUP(AN244,'参考様式１ シフト記号表（勤務時間帯）'!$C$6:$S$35,17,FALSE))</f>
        <v/>
      </c>
      <c r="AO246" s="269" t="str">
        <f>IF(AO244="","",VLOOKUP(AO244,'参考様式１ シフト記号表（勤務時間帯）'!$C$6:$S$35,17,FALSE))</f>
        <v/>
      </c>
      <c r="AP246" s="269" t="str">
        <f>IF(AP244="","",VLOOKUP(AP244,'参考様式１ シフト記号表（勤務時間帯）'!$C$6:$S$35,17,FALSE))</f>
        <v/>
      </c>
      <c r="AQ246" s="269" t="str">
        <f>IF(AQ244="","",VLOOKUP(AQ244,'参考様式１ シフト記号表（勤務時間帯）'!$C$6:$S$35,17,FALSE))</f>
        <v/>
      </c>
      <c r="AR246" s="269" t="str">
        <f>IF(AR244="","",VLOOKUP(AR244,'参考様式１ シフト記号表（勤務時間帯）'!$C$6:$S$35,17,FALSE))</f>
        <v/>
      </c>
      <c r="AS246" s="269" t="str">
        <f>IF(AS244="","",VLOOKUP(AS244,'参考様式１ シフト記号表（勤務時間帯）'!$C$6:$S$35,17,FALSE))</f>
        <v/>
      </c>
      <c r="AT246" s="281" t="str">
        <f>IF(AT244="","",VLOOKUP(AT244,'参考様式１ シフト記号表（勤務時間帯）'!$C$6:$S$35,17,FALSE))</f>
        <v/>
      </c>
      <c r="AU246" s="257" t="str">
        <f>IF(AU244="","",VLOOKUP(AU244,'参考様式１ シフト記号表（勤務時間帯）'!$C$6:$S$35,17,FALSE))</f>
        <v/>
      </c>
      <c r="AV246" s="269" t="str">
        <f>IF(AV244="","",VLOOKUP(AV244,'参考様式１ シフト記号表（勤務時間帯）'!$C$6:$S$35,17,FALSE))</f>
        <v/>
      </c>
      <c r="AW246" s="269" t="str">
        <f>IF(AW244="","",VLOOKUP(AW244,'参考様式１ シフト記号表（勤務時間帯）'!$C$6:$S$35,17,FALSE))</f>
        <v/>
      </c>
      <c r="AX246" s="328">
        <f>IF($BB$3="４週",SUM(S246:AT246),IF($BB$3="暦月",SUM(S246:AW246),""))</f>
        <v>0</v>
      </c>
      <c r="AY246" s="341"/>
      <c r="AZ246" s="353">
        <f>IF($BB$3="４週",AX246/4,IF($BB$3="暦月",'参考様式１（100名）'!AX246/('参考様式１（100名）'!$BB$8/7),""))</f>
        <v>0</v>
      </c>
      <c r="BA246" s="363"/>
      <c r="BB246" s="382"/>
      <c r="BC246" s="207"/>
      <c r="BD246" s="207"/>
      <c r="BE246" s="207"/>
      <c r="BF246" s="219"/>
    </row>
    <row r="247" spans="2:58" ht="20.25" customHeight="1">
      <c r="B247" s="101">
        <f>B244+1</f>
        <v>76</v>
      </c>
      <c r="C247" s="119"/>
      <c r="D247" s="137"/>
      <c r="E247" s="148"/>
      <c r="F247" s="156"/>
      <c r="G247" s="156"/>
      <c r="H247" s="180"/>
      <c r="I247" s="187"/>
      <c r="J247" s="187"/>
      <c r="K247" s="192"/>
      <c r="L247" s="199"/>
      <c r="M247" s="206"/>
      <c r="N247" s="206"/>
      <c r="O247" s="218"/>
      <c r="P247" s="227" t="s">
        <v>105</v>
      </c>
      <c r="Q247" s="236"/>
      <c r="R247" s="244"/>
      <c r="S247" s="431"/>
      <c r="T247" s="434"/>
      <c r="U247" s="434"/>
      <c r="V247" s="434"/>
      <c r="W247" s="434"/>
      <c r="X247" s="434"/>
      <c r="Y247" s="436"/>
      <c r="Z247" s="431"/>
      <c r="AA247" s="434"/>
      <c r="AB247" s="434"/>
      <c r="AC247" s="434"/>
      <c r="AD247" s="434"/>
      <c r="AE247" s="434"/>
      <c r="AF247" s="436"/>
      <c r="AG247" s="431"/>
      <c r="AH247" s="434"/>
      <c r="AI247" s="434"/>
      <c r="AJ247" s="434"/>
      <c r="AK247" s="434"/>
      <c r="AL247" s="434"/>
      <c r="AM247" s="436"/>
      <c r="AN247" s="431"/>
      <c r="AO247" s="434"/>
      <c r="AP247" s="434"/>
      <c r="AQ247" s="434"/>
      <c r="AR247" s="434"/>
      <c r="AS247" s="434"/>
      <c r="AT247" s="436"/>
      <c r="AU247" s="431"/>
      <c r="AV247" s="434"/>
      <c r="AW247" s="434"/>
      <c r="AX247" s="439"/>
      <c r="AY247" s="443"/>
      <c r="AZ247" s="446"/>
      <c r="BA247" s="449"/>
      <c r="BB247" s="380"/>
      <c r="BC247" s="206"/>
      <c r="BD247" s="206"/>
      <c r="BE247" s="206"/>
      <c r="BF247" s="218"/>
    </row>
    <row r="248" spans="2:58" ht="20.25" customHeight="1">
      <c r="B248" s="101"/>
      <c r="C248" s="120"/>
      <c r="D248" s="138"/>
      <c r="E248" s="149"/>
      <c r="F248" s="154"/>
      <c r="G248" s="167"/>
      <c r="H248" s="179"/>
      <c r="I248" s="187"/>
      <c r="J248" s="187"/>
      <c r="K248" s="192"/>
      <c r="L248" s="198"/>
      <c r="M248" s="205"/>
      <c r="N248" s="205"/>
      <c r="O248" s="217"/>
      <c r="P248" s="225" t="s">
        <v>40</v>
      </c>
      <c r="Q248" s="234"/>
      <c r="R248" s="242"/>
      <c r="S248" s="256" t="str">
        <f>IF(S247="","",VLOOKUP(S247,'参考様式１ シフト記号表（勤務時間帯）'!$C$6:$K$35,9,FALSE))</f>
        <v/>
      </c>
      <c r="T248" s="268" t="str">
        <f>IF(T247="","",VLOOKUP(T247,'参考様式１ シフト記号表（勤務時間帯）'!$C$6:$K$35,9,FALSE))</f>
        <v/>
      </c>
      <c r="U248" s="268" t="str">
        <f>IF(U247="","",VLOOKUP(U247,'参考様式１ シフト記号表（勤務時間帯）'!$C$6:$K$35,9,FALSE))</f>
        <v/>
      </c>
      <c r="V248" s="268" t="str">
        <f>IF(V247="","",VLOOKUP(V247,'参考様式１ シフト記号表（勤務時間帯）'!$C$6:$K$35,9,FALSE))</f>
        <v/>
      </c>
      <c r="W248" s="268" t="str">
        <f>IF(W247="","",VLOOKUP(W247,'参考様式１ シフト記号表（勤務時間帯）'!$C$6:$K$35,9,FALSE))</f>
        <v/>
      </c>
      <c r="X248" s="268" t="str">
        <f>IF(X247="","",VLOOKUP(X247,'参考様式１ シフト記号表（勤務時間帯）'!$C$6:$K$35,9,FALSE))</f>
        <v/>
      </c>
      <c r="Y248" s="280" t="str">
        <f>IF(Y247="","",VLOOKUP(Y247,'参考様式１ シフト記号表（勤務時間帯）'!$C$6:$K$35,9,FALSE))</f>
        <v/>
      </c>
      <c r="Z248" s="256" t="str">
        <f>IF(Z247="","",VLOOKUP(Z247,'参考様式１ シフト記号表（勤務時間帯）'!$C$6:$K$35,9,FALSE))</f>
        <v/>
      </c>
      <c r="AA248" s="268" t="str">
        <f>IF(AA247="","",VLOOKUP(AA247,'参考様式１ シフト記号表（勤務時間帯）'!$C$6:$K$35,9,FALSE))</f>
        <v/>
      </c>
      <c r="AB248" s="268" t="str">
        <f>IF(AB247="","",VLOOKUP(AB247,'参考様式１ シフト記号表（勤務時間帯）'!$C$6:$K$35,9,FALSE))</f>
        <v/>
      </c>
      <c r="AC248" s="268" t="str">
        <f>IF(AC247="","",VLOOKUP(AC247,'参考様式１ シフト記号表（勤務時間帯）'!$C$6:$K$35,9,FALSE))</f>
        <v/>
      </c>
      <c r="AD248" s="268" t="str">
        <f>IF(AD247="","",VLOOKUP(AD247,'参考様式１ シフト記号表（勤務時間帯）'!$C$6:$K$35,9,FALSE))</f>
        <v/>
      </c>
      <c r="AE248" s="268" t="str">
        <f>IF(AE247="","",VLOOKUP(AE247,'参考様式１ シフト記号表（勤務時間帯）'!$C$6:$K$35,9,FALSE))</f>
        <v/>
      </c>
      <c r="AF248" s="280" t="str">
        <f>IF(AF247="","",VLOOKUP(AF247,'参考様式１ シフト記号表（勤務時間帯）'!$C$6:$K$35,9,FALSE))</f>
        <v/>
      </c>
      <c r="AG248" s="256" t="str">
        <f>IF(AG247="","",VLOOKUP(AG247,'参考様式１ シフト記号表（勤務時間帯）'!$C$6:$K$35,9,FALSE))</f>
        <v/>
      </c>
      <c r="AH248" s="268" t="str">
        <f>IF(AH247="","",VLOOKUP(AH247,'参考様式１ シフト記号表（勤務時間帯）'!$C$6:$K$35,9,FALSE))</f>
        <v/>
      </c>
      <c r="AI248" s="268" t="str">
        <f>IF(AI247="","",VLOOKUP(AI247,'参考様式１ シフト記号表（勤務時間帯）'!$C$6:$K$35,9,FALSE))</f>
        <v/>
      </c>
      <c r="AJ248" s="268" t="str">
        <f>IF(AJ247="","",VLOOKUP(AJ247,'参考様式１ シフト記号表（勤務時間帯）'!$C$6:$K$35,9,FALSE))</f>
        <v/>
      </c>
      <c r="AK248" s="268" t="str">
        <f>IF(AK247="","",VLOOKUP(AK247,'参考様式１ シフト記号表（勤務時間帯）'!$C$6:$K$35,9,FALSE))</f>
        <v/>
      </c>
      <c r="AL248" s="268" t="str">
        <f>IF(AL247="","",VLOOKUP(AL247,'参考様式１ シフト記号表（勤務時間帯）'!$C$6:$K$35,9,FALSE))</f>
        <v/>
      </c>
      <c r="AM248" s="280" t="str">
        <f>IF(AM247="","",VLOOKUP(AM247,'参考様式１ シフト記号表（勤務時間帯）'!$C$6:$K$35,9,FALSE))</f>
        <v/>
      </c>
      <c r="AN248" s="256" t="str">
        <f>IF(AN247="","",VLOOKUP(AN247,'参考様式１ シフト記号表（勤務時間帯）'!$C$6:$K$35,9,FALSE))</f>
        <v/>
      </c>
      <c r="AO248" s="268" t="str">
        <f>IF(AO247="","",VLOOKUP(AO247,'参考様式１ シフト記号表（勤務時間帯）'!$C$6:$K$35,9,FALSE))</f>
        <v/>
      </c>
      <c r="AP248" s="268" t="str">
        <f>IF(AP247="","",VLOOKUP(AP247,'参考様式１ シフト記号表（勤務時間帯）'!$C$6:$K$35,9,FALSE))</f>
        <v/>
      </c>
      <c r="AQ248" s="268" t="str">
        <f>IF(AQ247="","",VLOOKUP(AQ247,'参考様式１ シフト記号表（勤務時間帯）'!$C$6:$K$35,9,FALSE))</f>
        <v/>
      </c>
      <c r="AR248" s="268" t="str">
        <f>IF(AR247="","",VLOOKUP(AR247,'参考様式１ シフト記号表（勤務時間帯）'!$C$6:$K$35,9,FALSE))</f>
        <v/>
      </c>
      <c r="AS248" s="268" t="str">
        <f>IF(AS247="","",VLOOKUP(AS247,'参考様式１ シフト記号表（勤務時間帯）'!$C$6:$K$35,9,FALSE))</f>
        <v/>
      </c>
      <c r="AT248" s="280" t="str">
        <f>IF(AT247="","",VLOOKUP(AT247,'参考様式１ シフト記号表（勤務時間帯）'!$C$6:$K$35,9,FALSE))</f>
        <v/>
      </c>
      <c r="AU248" s="256" t="str">
        <f>IF(AU247="","",VLOOKUP(AU247,'参考様式１ シフト記号表（勤務時間帯）'!$C$6:$K$35,9,FALSE))</f>
        <v/>
      </c>
      <c r="AV248" s="268" t="str">
        <f>IF(AV247="","",VLOOKUP(AV247,'参考様式１ シフト記号表（勤務時間帯）'!$C$6:$K$35,9,FALSE))</f>
        <v/>
      </c>
      <c r="AW248" s="268" t="str">
        <f>IF(AW247="","",VLOOKUP(AW247,'参考様式１ シフト記号表（勤務時間帯）'!$C$6:$K$35,9,FALSE))</f>
        <v/>
      </c>
      <c r="AX248" s="327">
        <f>IF($BB$3="４週",SUM(S248:AT248),IF($BB$3="暦月",SUM(S248:AW248),""))</f>
        <v>0</v>
      </c>
      <c r="AY248" s="340"/>
      <c r="AZ248" s="352">
        <f>IF($BB$3="４週",AX248/4,IF($BB$3="暦月",'参考様式１（100名）'!AX248/('参考様式１（100名）'!$BB$8/7),""))</f>
        <v>0</v>
      </c>
      <c r="BA248" s="362"/>
      <c r="BB248" s="381"/>
      <c r="BC248" s="205"/>
      <c r="BD248" s="205"/>
      <c r="BE248" s="205"/>
      <c r="BF248" s="217"/>
    </row>
    <row r="249" spans="2:58" ht="20.25" customHeight="1">
      <c r="B249" s="101"/>
      <c r="C249" s="121"/>
      <c r="D249" s="139"/>
      <c r="E249" s="150"/>
      <c r="F249" s="423">
        <f>C247</f>
        <v>0</v>
      </c>
      <c r="G249" s="168"/>
      <c r="H249" s="179"/>
      <c r="I249" s="187"/>
      <c r="J249" s="187"/>
      <c r="K249" s="192"/>
      <c r="L249" s="200"/>
      <c r="M249" s="207"/>
      <c r="N249" s="207"/>
      <c r="O249" s="219"/>
      <c r="P249" s="226" t="s">
        <v>107</v>
      </c>
      <c r="Q249" s="235"/>
      <c r="R249" s="243"/>
      <c r="S249" s="257" t="str">
        <f>IF(S247="","",VLOOKUP(S247,'参考様式１ シフト記号表（勤務時間帯）'!$C$6:$S$35,17,FALSE))</f>
        <v/>
      </c>
      <c r="T249" s="269" t="str">
        <f>IF(T247="","",VLOOKUP(T247,'参考様式１ シフト記号表（勤務時間帯）'!$C$6:$S$35,17,FALSE))</f>
        <v/>
      </c>
      <c r="U249" s="269" t="str">
        <f>IF(U247="","",VLOOKUP(U247,'参考様式１ シフト記号表（勤務時間帯）'!$C$6:$S$35,17,FALSE))</f>
        <v/>
      </c>
      <c r="V249" s="269" t="str">
        <f>IF(V247="","",VLOOKUP(V247,'参考様式１ シフト記号表（勤務時間帯）'!$C$6:$S$35,17,FALSE))</f>
        <v/>
      </c>
      <c r="W249" s="269" t="str">
        <f>IF(W247="","",VLOOKUP(W247,'参考様式１ シフト記号表（勤務時間帯）'!$C$6:$S$35,17,FALSE))</f>
        <v/>
      </c>
      <c r="X249" s="269" t="str">
        <f>IF(X247="","",VLOOKUP(X247,'参考様式１ シフト記号表（勤務時間帯）'!$C$6:$S$35,17,FALSE))</f>
        <v/>
      </c>
      <c r="Y249" s="281" t="str">
        <f>IF(Y247="","",VLOOKUP(Y247,'参考様式１ シフト記号表（勤務時間帯）'!$C$6:$S$35,17,FALSE))</f>
        <v/>
      </c>
      <c r="Z249" s="257" t="str">
        <f>IF(Z247="","",VLOOKUP(Z247,'参考様式１ シフト記号表（勤務時間帯）'!$C$6:$S$35,17,FALSE))</f>
        <v/>
      </c>
      <c r="AA249" s="269" t="str">
        <f>IF(AA247="","",VLOOKUP(AA247,'参考様式１ シフト記号表（勤務時間帯）'!$C$6:$S$35,17,FALSE))</f>
        <v/>
      </c>
      <c r="AB249" s="269" t="str">
        <f>IF(AB247="","",VLOOKUP(AB247,'参考様式１ シフト記号表（勤務時間帯）'!$C$6:$S$35,17,FALSE))</f>
        <v/>
      </c>
      <c r="AC249" s="269" t="str">
        <f>IF(AC247="","",VLOOKUP(AC247,'参考様式１ シフト記号表（勤務時間帯）'!$C$6:$S$35,17,FALSE))</f>
        <v/>
      </c>
      <c r="AD249" s="269" t="str">
        <f>IF(AD247="","",VLOOKUP(AD247,'参考様式１ シフト記号表（勤務時間帯）'!$C$6:$S$35,17,FALSE))</f>
        <v/>
      </c>
      <c r="AE249" s="269" t="str">
        <f>IF(AE247="","",VLOOKUP(AE247,'参考様式１ シフト記号表（勤務時間帯）'!$C$6:$S$35,17,FALSE))</f>
        <v/>
      </c>
      <c r="AF249" s="281" t="str">
        <f>IF(AF247="","",VLOOKUP(AF247,'参考様式１ シフト記号表（勤務時間帯）'!$C$6:$S$35,17,FALSE))</f>
        <v/>
      </c>
      <c r="AG249" s="257" t="str">
        <f>IF(AG247="","",VLOOKUP(AG247,'参考様式１ シフト記号表（勤務時間帯）'!$C$6:$S$35,17,FALSE))</f>
        <v/>
      </c>
      <c r="AH249" s="269" t="str">
        <f>IF(AH247="","",VLOOKUP(AH247,'参考様式１ シフト記号表（勤務時間帯）'!$C$6:$S$35,17,FALSE))</f>
        <v/>
      </c>
      <c r="AI249" s="269" t="str">
        <f>IF(AI247="","",VLOOKUP(AI247,'参考様式１ シフト記号表（勤務時間帯）'!$C$6:$S$35,17,FALSE))</f>
        <v/>
      </c>
      <c r="AJ249" s="269" t="str">
        <f>IF(AJ247="","",VLOOKUP(AJ247,'参考様式１ シフト記号表（勤務時間帯）'!$C$6:$S$35,17,FALSE))</f>
        <v/>
      </c>
      <c r="AK249" s="269" t="str">
        <f>IF(AK247="","",VLOOKUP(AK247,'参考様式１ シフト記号表（勤務時間帯）'!$C$6:$S$35,17,FALSE))</f>
        <v/>
      </c>
      <c r="AL249" s="269" t="str">
        <f>IF(AL247="","",VLOOKUP(AL247,'参考様式１ シフト記号表（勤務時間帯）'!$C$6:$S$35,17,FALSE))</f>
        <v/>
      </c>
      <c r="AM249" s="281" t="str">
        <f>IF(AM247="","",VLOOKUP(AM247,'参考様式１ シフト記号表（勤務時間帯）'!$C$6:$S$35,17,FALSE))</f>
        <v/>
      </c>
      <c r="AN249" s="257" t="str">
        <f>IF(AN247="","",VLOOKUP(AN247,'参考様式１ シフト記号表（勤務時間帯）'!$C$6:$S$35,17,FALSE))</f>
        <v/>
      </c>
      <c r="AO249" s="269" t="str">
        <f>IF(AO247="","",VLOOKUP(AO247,'参考様式１ シフト記号表（勤務時間帯）'!$C$6:$S$35,17,FALSE))</f>
        <v/>
      </c>
      <c r="AP249" s="269" t="str">
        <f>IF(AP247="","",VLOOKUP(AP247,'参考様式１ シフト記号表（勤務時間帯）'!$C$6:$S$35,17,FALSE))</f>
        <v/>
      </c>
      <c r="AQ249" s="269" t="str">
        <f>IF(AQ247="","",VLOOKUP(AQ247,'参考様式１ シフト記号表（勤務時間帯）'!$C$6:$S$35,17,FALSE))</f>
        <v/>
      </c>
      <c r="AR249" s="269" t="str">
        <f>IF(AR247="","",VLOOKUP(AR247,'参考様式１ シフト記号表（勤務時間帯）'!$C$6:$S$35,17,FALSE))</f>
        <v/>
      </c>
      <c r="AS249" s="269" t="str">
        <f>IF(AS247="","",VLOOKUP(AS247,'参考様式１ シフト記号表（勤務時間帯）'!$C$6:$S$35,17,FALSE))</f>
        <v/>
      </c>
      <c r="AT249" s="281" t="str">
        <f>IF(AT247="","",VLOOKUP(AT247,'参考様式１ シフト記号表（勤務時間帯）'!$C$6:$S$35,17,FALSE))</f>
        <v/>
      </c>
      <c r="AU249" s="257" t="str">
        <f>IF(AU247="","",VLOOKUP(AU247,'参考様式１ シフト記号表（勤務時間帯）'!$C$6:$S$35,17,FALSE))</f>
        <v/>
      </c>
      <c r="AV249" s="269" t="str">
        <f>IF(AV247="","",VLOOKUP(AV247,'参考様式１ シフト記号表（勤務時間帯）'!$C$6:$S$35,17,FALSE))</f>
        <v/>
      </c>
      <c r="AW249" s="269" t="str">
        <f>IF(AW247="","",VLOOKUP(AW247,'参考様式１ シフト記号表（勤務時間帯）'!$C$6:$S$35,17,FALSE))</f>
        <v/>
      </c>
      <c r="AX249" s="328">
        <f>IF($BB$3="４週",SUM(S249:AT249),IF($BB$3="暦月",SUM(S249:AW249),""))</f>
        <v>0</v>
      </c>
      <c r="AY249" s="341"/>
      <c r="AZ249" s="353">
        <f>IF($BB$3="４週",AX249/4,IF($BB$3="暦月",'参考様式１（100名）'!AX249/('参考様式１（100名）'!$BB$8/7),""))</f>
        <v>0</v>
      </c>
      <c r="BA249" s="363"/>
      <c r="BB249" s="382"/>
      <c r="BC249" s="207"/>
      <c r="BD249" s="207"/>
      <c r="BE249" s="207"/>
      <c r="BF249" s="219"/>
    </row>
    <row r="250" spans="2:58" ht="20.25" customHeight="1">
      <c r="B250" s="101">
        <f>B247+1</f>
        <v>77</v>
      </c>
      <c r="C250" s="119"/>
      <c r="D250" s="137"/>
      <c r="E250" s="148"/>
      <c r="F250" s="156"/>
      <c r="G250" s="156"/>
      <c r="H250" s="180"/>
      <c r="I250" s="187"/>
      <c r="J250" s="187"/>
      <c r="K250" s="192"/>
      <c r="L250" s="199"/>
      <c r="M250" s="206"/>
      <c r="N250" s="206"/>
      <c r="O250" s="218"/>
      <c r="P250" s="227" t="s">
        <v>105</v>
      </c>
      <c r="Q250" s="236"/>
      <c r="R250" s="244"/>
      <c r="S250" s="431"/>
      <c r="T250" s="434"/>
      <c r="U250" s="434"/>
      <c r="V250" s="434"/>
      <c r="W250" s="434"/>
      <c r="X250" s="434"/>
      <c r="Y250" s="436"/>
      <c r="Z250" s="431"/>
      <c r="AA250" s="434"/>
      <c r="AB250" s="434"/>
      <c r="AC250" s="434"/>
      <c r="AD250" s="434"/>
      <c r="AE250" s="434"/>
      <c r="AF250" s="436"/>
      <c r="AG250" s="431"/>
      <c r="AH250" s="434"/>
      <c r="AI250" s="434"/>
      <c r="AJ250" s="434"/>
      <c r="AK250" s="434"/>
      <c r="AL250" s="434"/>
      <c r="AM250" s="436"/>
      <c r="AN250" s="431"/>
      <c r="AO250" s="434"/>
      <c r="AP250" s="434"/>
      <c r="AQ250" s="434"/>
      <c r="AR250" s="434"/>
      <c r="AS250" s="434"/>
      <c r="AT250" s="436"/>
      <c r="AU250" s="431"/>
      <c r="AV250" s="434"/>
      <c r="AW250" s="434"/>
      <c r="AX250" s="439"/>
      <c r="AY250" s="443"/>
      <c r="AZ250" s="446"/>
      <c r="BA250" s="449"/>
      <c r="BB250" s="380"/>
      <c r="BC250" s="206"/>
      <c r="BD250" s="206"/>
      <c r="BE250" s="206"/>
      <c r="BF250" s="218"/>
    </row>
    <row r="251" spans="2:58" ht="20.25" customHeight="1">
      <c r="B251" s="101"/>
      <c r="C251" s="120"/>
      <c r="D251" s="138"/>
      <c r="E251" s="149"/>
      <c r="F251" s="154"/>
      <c r="G251" s="167"/>
      <c r="H251" s="179"/>
      <c r="I251" s="187"/>
      <c r="J251" s="187"/>
      <c r="K251" s="192"/>
      <c r="L251" s="198"/>
      <c r="M251" s="205"/>
      <c r="N251" s="205"/>
      <c r="O251" s="217"/>
      <c r="P251" s="225" t="s">
        <v>40</v>
      </c>
      <c r="Q251" s="234"/>
      <c r="R251" s="242"/>
      <c r="S251" s="256" t="str">
        <f>IF(S250="","",VLOOKUP(S250,'参考様式１ シフト記号表（勤務時間帯）'!$C$6:$K$35,9,FALSE))</f>
        <v/>
      </c>
      <c r="T251" s="268" t="str">
        <f>IF(T250="","",VLOOKUP(T250,'参考様式１ シフト記号表（勤務時間帯）'!$C$6:$K$35,9,FALSE))</f>
        <v/>
      </c>
      <c r="U251" s="268" t="str">
        <f>IF(U250="","",VLOOKUP(U250,'参考様式１ シフト記号表（勤務時間帯）'!$C$6:$K$35,9,FALSE))</f>
        <v/>
      </c>
      <c r="V251" s="268" t="str">
        <f>IF(V250="","",VLOOKUP(V250,'参考様式１ シフト記号表（勤務時間帯）'!$C$6:$K$35,9,FALSE))</f>
        <v/>
      </c>
      <c r="W251" s="268" t="str">
        <f>IF(W250="","",VLOOKUP(W250,'参考様式１ シフト記号表（勤務時間帯）'!$C$6:$K$35,9,FALSE))</f>
        <v/>
      </c>
      <c r="X251" s="268" t="str">
        <f>IF(X250="","",VLOOKUP(X250,'参考様式１ シフト記号表（勤務時間帯）'!$C$6:$K$35,9,FALSE))</f>
        <v/>
      </c>
      <c r="Y251" s="280" t="str">
        <f>IF(Y250="","",VLOOKUP(Y250,'参考様式１ シフト記号表（勤務時間帯）'!$C$6:$K$35,9,FALSE))</f>
        <v/>
      </c>
      <c r="Z251" s="256" t="str">
        <f>IF(Z250="","",VLOOKUP(Z250,'参考様式１ シフト記号表（勤務時間帯）'!$C$6:$K$35,9,FALSE))</f>
        <v/>
      </c>
      <c r="AA251" s="268" t="str">
        <f>IF(AA250="","",VLOOKUP(AA250,'参考様式１ シフト記号表（勤務時間帯）'!$C$6:$K$35,9,FALSE))</f>
        <v/>
      </c>
      <c r="AB251" s="268" t="str">
        <f>IF(AB250="","",VLOOKUP(AB250,'参考様式１ シフト記号表（勤務時間帯）'!$C$6:$K$35,9,FALSE))</f>
        <v/>
      </c>
      <c r="AC251" s="268" t="str">
        <f>IF(AC250="","",VLOOKUP(AC250,'参考様式１ シフト記号表（勤務時間帯）'!$C$6:$K$35,9,FALSE))</f>
        <v/>
      </c>
      <c r="AD251" s="268" t="str">
        <f>IF(AD250="","",VLOOKUP(AD250,'参考様式１ シフト記号表（勤務時間帯）'!$C$6:$K$35,9,FALSE))</f>
        <v/>
      </c>
      <c r="AE251" s="268" t="str">
        <f>IF(AE250="","",VLOOKUP(AE250,'参考様式１ シフト記号表（勤務時間帯）'!$C$6:$K$35,9,FALSE))</f>
        <v/>
      </c>
      <c r="AF251" s="280" t="str">
        <f>IF(AF250="","",VLOOKUP(AF250,'参考様式１ シフト記号表（勤務時間帯）'!$C$6:$K$35,9,FALSE))</f>
        <v/>
      </c>
      <c r="AG251" s="256" t="str">
        <f>IF(AG250="","",VLOOKUP(AG250,'参考様式１ シフト記号表（勤務時間帯）'!$C$6:$K$35,9,FALSE))</f>
        <v/>
      </c>
      <c r="AH251" s="268" t="str">
        <f>IF(AH250="","",VLOOKUP(AH250,'参考様式１ シフト記号表（勤務時間帯）'!$C$6:$K$35,9,FALSE))</f>
        <v/>
      </c>
      <c r="AI251" s="268" t="str">
        <f>IF(AI250="","",VLOOKUP(AI250,'参考様式１ シフト記号表（勤務時間帯）'!$C$6:$K$35,9,FALSE))</f>
        <v/>
      </c>
      <c r="AJ251" s="268" t="str">
        <f>IF(AJ250="","",VLOOKUP(AJ250,'参考様式１ シフト記号表（勤務時間帯）'!$C$6:$K$35,9,FALSE))</f>
        <v/>
      </c>
      <c r="AK251" s="268" t="str">
        <f>IF(AK250="","",VLOOKUP(AK250,'参考様式１ シフト記号表（勤務時間帯）'!$C$6:$K$35,9,FALSE))</f>
        <v/>
      </c>
      <c r="AL251" s="268" t="str">
        <f>IF(AL250="","",VLOOKUP(AL250,'参考様式１ シフト記号表（勤務時間帯）'!$C$6:$K$35,9,FALSE))</f>
        <v/>
      </c>
      <c r="AM251" s="280" t="str">
        <f>IF(AM250="","",VLOOKUP(AM250,'参考様式１ シフト記号表（勤務時間帯）'!$C$6:$K$35,9,FALSE))</f>
        <v/>
      </c>
      <c r="AN251" s="256" t="str">
        <f>IF(AN250="","",VLOOKUP(AN250,'参考様式１ シフト記号表（勤務時間帯）'!$C$6:$K$35,9,FALSE))</f>
        <v/>
      </c>
      <c r="AO251" s="268" t="str">
        <f>IF(AO250="","",VLOOKUP(AO250,'参考様式１ シフト記号表（勤務時間帯）'!$C$6:$K$35,9,FALSE))</f>
        <v/>
      </c>
      <c r="AP251" s="268" t="str">
        <f>IF(AP250="","",VLOOKUP(AP250,'参考様式１ シフト記号表（勤務時間帯）'!$C$6:$K$35,9,FALSE))</f>
        <v/>
      </c>
      <c r="AQ251" s="268" t="str">
        <f>IF(AQ250="","",VLOOKUP(AQ250,'参考様式１ シフト記号表（勤務時間帯）'!$C$6:$K$35,9,FALSE))</f>
        <v/>
      </c>
      <c r="AR251" s="268" t="str">
        <f>IF(AR250="","",VLOOKUP(AR250,'参考様式１ シフト記号表（勤務時間帯）'!$C$6:$K$35,9,FALSE))</f>
        <v/>
      </c>
      <c r="AS251" s="268" t="str">
        <f>IF(AS250="","",VLOOKUP(AS250,'参考様式１ シフト記号表（勤務時間帯）'!$C$6:$K$35,9,FALSE))</f>
        <v/>
      </c>
      <c r="AT251" s="280" t="str">
        <f>IF(AT250="","",VLOOKUP(AT250,'参考様式１ シフト記号表（勤務時間帯）'!$C$6:$K$35,9,FALSE))</f>
        <v/>
      </c>
      <c r="AU251" s="256" t="str">
        <f>IF(AU250="","",VLOOKUP(AU250,'参考様式１ シフト記号表（勤務時間帯）'!$C$6:$K$35,9,FALSE))</f>
        <v/>
      </c>
      <c r="AV251" s="268" t="str">
        <f>IF(AV250="","",VLOOKUP(AV250,'参考様式１ シフト記号表（勤務時間帯）'!$C$6:$K$35,9,FALSE))</f>
        <v/>
      </c>
      <c r="AW251" s="268" t="str">
        <f>IF(AW250="","",VLOOKUP(AW250,'参考様式１ シフト記号表（勤務時間帯）'!$C$6:$K$35,9,FALSE))</f>
        <v/>
      </c>
      <c r="AX251" s="327">
        <f>IF($BB$3="４週",SUM(S251:AT251),IF($BB$3="暦月",SUM(S251:AW251),""))</f>
        <v>0</v>
      </c>
      <c r="AY251" s="340"/>
      <c r="AZ251" s="352">
        <f>IF($BB$3="４週",AX251/4,IF($BB$3="暦月",'参考様式１（100名）'!AX251/('参考様式１（100名）'!$BB$8/7),""))</f>
        <v>0</v>
      </c>
      <c r="BA251" s="362"/>
      <c r="BB251" s="381"/>
      <c r="BC251" s="205"/>
      <c r="BD251" s="205"/>
      <c r="BE251" s="205"/>
      <c r="BF251" s="217"/>
    </row>
    <row r="252" spans="2:58" ht="20.25" customHeight="1">
      <c r="B252" s="101"/>
      <c r="C252" s="121"/>
      <c r="D252" s="139"/>
      <c r="E252" s="150"/>
      <c r="F252" s="423">
        <f>C250</f>
        <v>0</v>
      </c>
      <c r="G252" s="168"/>
      <c r="H252" s="179"/>
      <c r="I252" s="187"/>
      <c r="J252" s="187"/>
      <c r="K252" s="192"/>
      <c r="L252" s="200"/>
      <c r="M252" s="207"/>
      <c r="N252" s="207"/>
      <c r="O252" s="219"/>
      <c r="P252" s="226" t="s">
        <v>107</v>
      </c>
      <c r="Q252" s="235"/>
      <c r="R252" s="243"/>
      <c r="S252" s="257" t="str">
        <f>IF(S250="","",VLOOKUP(S250,'参考様式１ シフト記号表（勤務時間帯）'!$C$6:$S$35,17,FALSE))</f>
        <v/>
      </c>
      <c r="T252" s="269" t="str">
        <f>IF(T250="","",VLOOKUP(T250,'参考様式１ シフト記号表（勤務時間帯）'!$C$6:$S$35,17,FALSE))</f>
        <v/>
      </c>
      <c r="U252" s="269" t="str">
        <f>IF(U250="","",VLOOKUP(U250,'参考様式１ シフト記号表（勤務時間帯）'!$C$6:$S$35,17,FALSE))</f>
        <v/>
      </c>
      <c r="V252" s="269" t="str">
        <f>IF(V250="","",VLOOKUP(V250,'参考様式１ シフト記号表（勤務時間帯）'!$C$6:$S$35,17,FALSE))</f>
        <v/>
      </c>
      <c r="W252" s="269" t="str">
        <f>IF(W250="","",VLOOKUP(W250,'参考様式１ シフト記号表（勤務時間帯）'!$C$6:$S$35,17,FALSE))</f>
        <v/>
      </c>
      <c r="X252" s="269" t="str">
        <f>IF(X250="","",VLOOKUP(X250,'参考様式１ シフト記号表（勤務時間帯）'!$C$6:$S$35,17,FALSE))</f>
        <v/>
      </c>
      <c r="Y252" s="281" t="str">
        <f>IF(Y250="","",VLOOKUP(Y250,'参考様式１ シフト記号表（勤務時間帯）'!$C$6:$S$35,17,FALSE))</f>
        <v/>
      </c>
      <c r="Z252" s="257" t="str">
        <f>IF(Z250="","",VLOOKUP(Z250,'参考様式１ シフト記号表（勤務時間帯）'!$C$6:$S$35,17,FALSE))</f>
        <v/>
      </c>
      <c r="AA252" s="269" t="str">
        <f>IF(AA250="","",VLOOKUP(AA250,'参考様式１ シフト記号表（勤務時間帯）'!$C$6:$S$35,17,FALSE))</f>
        <v/>
      </c>
      <c r="AB252" s="269" t="str">
        <f>IF(AB250="","",VLOOKUP(AB250,'参考様式１ シフト記号表（勤務時間帯）'!$C$6:$S$35,17,FALSE))</f>
        <v/>
      </c>
      <c r="AC252" s="269" t="str">
        <f>IF(AC250="","",VLOOKUP(AC250,'参考様式１ シフト記号表（勤務時間帯）'!$C$6:$S$35,17,FALSE))</f>
        <v/>
      </c>
      <c r="AD252" s="269" t="str">
        <f>IF(AD250="","",VLOOKUP(AD250,'参考様式１ シフト記号表（勤務時間帯）'!$C$6:$S$35,17,FALSE))</f>
        <v/>
      </c>
      <c r="AE252" s="269" t="str">
        <f>IF(AE250="","",VLOOKUP(AE250,'参考様式１ シフト記号表（勤務時間帯）'!$C$6:$S$35,17,FALSE))</f>
        <v/>
      </c>
      <c r="AF252" s="281" t="str">
        <f>IF(AF250="","",VLOOKUP(AF250,'参考様式１ シフト記号表（勤務時間帯）'!$C$6:$S$35,17,FALSE))</f>
        <v/>
      </c>
      <c r="AG252" s="257" t="str">
        <f>IF(AG250="","",VLOOKUP(AG250,'参考様式１ シフト記号表（勤務時間帯）'!$C$6:$S$35,17,FALSE))</f>
        <v/>
      </c>
      <c r="AH252" s="269" t="str">
        <f>IF(AH250="","",VLOOKUP(AH250,'参考様式１ シフト記号表（勤務時間帯）'!$C$6:$S$35,17,FALSE))</f>
        <v/>
      </c>
      <c r="AI252" s="269" t="str">
        <f>IF(AI250="","",VLOOKUP(AI250,'参考様式１ シフト記号表（勤務時間帯）'!$C$6:$S$35,17,FALSE))</f>
        <v/>
      </c>
      <c r="AJ252" s="269" t="str">
        <f>IF(AJ250="","",VLOOKUP(AJ250,'参考様式１ シフト記号表（勤務時間帯）'!$C$6:$S$35,17,FALSE))</f>
        <v/>
      </c>
      <c r="AK252" s="269" t="str">
        <f>IF(AK250="","",VLOOKUP(AK250,'参考様式１ シフト記号表（勤務時間帯）'!$C$6:$S$35,17,FALSE))</f>
        <v/>
      </c>
      <c r="AL252" s="269" t="str">
        <f>IF(AL250="","",VLOOKUP(AL250,'参考様式１ シフト記号表（勤務時間帯）'!$C$6:$S$35,17,FALSE))</f>
        <v/>
      </c>
      <c r="AM252" s="281" t="str">
        <f>IF(AM250="","",VLOOKUP(AM250,'参考様式１ シフト記号表（勤務時間帯）'!$C$6:$S$35,17,FALSE))</f>
        <v/>
      </c>
      <c r="AN252" s="257" t="str">
        <f>IF(AN250="","",VLOOKUP(AN250,'参考様式１ シフト記号表（勤務時間帯）'!$C$6:$S$35,17,FALSE))</f>
        <v/>
      </c>
      <c r="AO252" s="269" t="str">
        <f>IF(AO250="","",VLOOKUP(AO250,'参考様式１ シフト記号表（勤務時間帯）'!$C$6:$S$35,17,FALSE))</f>
        <v/>
      </c>
      <c r="AP252" s="269" t="str">
        <f>IF(AP250="","",VLOOKUP(AP250,'参考様式１ シフト記号表（勤務時間帯）'!$C$6:$S$35,17,FALSE))</f>
        <v/>
      </c>
      <c r="AQ252" s="269" t="str">
        <f>IF(AQ250="","",VLOOKUP(AQ250,'参考様式１ シフト記号表（勤務時間帯）'!$C$6:$S$35,17,FALSE))</f>
        <v/>
      </c>
      <c r="AR252" s="269" t="str">
        <f>IF(AR250="","",VLOOKUP(AR250,'参考様式１ シフト記号表（勤務時間帯）'!$C$6:$S$35,17,FALSE))</f>
        <v/>
      </c>
      <c r="AS252" s="269" t="str">
        <f>IF(AS250="","",VLOOKUP(AS250,'参考様式１ シフト記号表（勤務時間帯）'!$C$6:$S$35,17,FALSE))</f>
        <v/>
      </c>
      <c r="AT252" s="281" t="str">
        <f>IF(AT250="","",VLOOKUP(AT250,'参考様式１ シフト記号表（勤務時間帯）'!$C$6:$S$35,17,FALSE))</f>
        <v/>
      </c>
      <c r="AU252" s="257" t="str">
        <f>IF(AU250="","",VLOOKUP(AU250,'参考様式１ シフト記号表（勤務時間帯）'!$C$6:$S$35,17,FALSE))</f>
        <v/>
      </c>
      <c r="AV252" s="269" t="str">
        <f>IF(AV250="","",VLOOKUP(AV250,'参考様式１ シフト記号表（勤務時間帯）'!$C$6:$S$35,17,FALSE))</f>
        <v/>
      </c>
      <c r="AW252" s="269" t="str">
        <f>IF(AW250="","",VLOOKUP(AW250,'参考様式１ シフト記号表（勤務時間帯）'!$C$6:$S$35,17,FALSE))</f>
        <v/>
      </c>
      <c r="AX252" s="328">
        <f>IF($BB$3="４週",SUM(S252:AT252),IF($BB$3="暦月",SUM(S252:AW252),""))</f>
        <v>0</v>
      </c>
      <c r="AY252" s="341"/>
      <c r="AZ252" s="353">
        <f>IF($BB$3="４週",AX252/4,IF($BB$3="暦月",'参考様式１（100名）'!AX252/('参考様式１（100名）'!$BB$8/7),""))</f>
        <v>0</v>
      </c>
      <c r="BA252" s="363"/>
      <c r="BB252" s="382"/>
      <c r="BC252" s="207"/>
      <c r="BD252" s="207"/>
      <c r="BE252" s="207"/>
      <c r="BF252" s="219"/>
    </row>
    <row r="253" spans="2:58" ht="20.25" customHeight="1">
      <c r="B253" s="101">
        <f>B250+1</f>
        <v>78</v>
      </c>
      <c r="C253" s="119"/>
      <c r="D253" s="137"/>
      <c r="E253" s="148"/>
      <c r="F253" s="156"/>
      <c r="G253" s="156"/>
      <c r="H253" s="180"/>
      <c r="I253" s="187"/>
      <c r="J253" s="187"/>
      <c r="K253" s="192"/>
      <c r="L253" s="199"/>
      <c r="M253" s="206"/>
      <c r="N253" s="206"/>
      <c r="O253" s="218"/>
      <c r="P253" s="227" t="s">
        <v>105</v>
      </c>
      <c r="Q253" s="236"/>
      <c r="R253" s="244"/>
      <c r="S253" s="431"/>
      <c r="T253" s="434"/>
      <c r="U253" s="434"/>
      <c r="V253" s="434"/>
      <c r="W253" s="434"/>
      <c r="X253" s="434"/>
      <c r="Y253" s="436"/>
      <c r="Z253" s="431"/>
      <c r="AA253" s="434"/>
      <c r="AB253" s="434"/>
      <c r="AC253" s="434"/>
      <c r="AD253" s="434"/>
      <c r="AE253" s="434"/>
      <c r="AF253" s="436"/>
      <c r="AG253" s="431"/>
      <c r="AH253" s="434"/>
      <c r="AI253" s="434"/>
      <c r="AJ253" s="434"/>
      <c r="AK253" s="434"/>
      <c r="AL253" s="434"/>
      <c r="AM253" s="436"/>
      <c r="AN253" s="431"/>
      <c r="AO253" s="434"/>
      <c r="AP253" s="434"/>
      <c r="AQ253" s="434"/>
      <c r="AR253" s="434"/>
      <c r="AS253" s="434"/>
      <c r="AT253" s="436"/>
      <c r="AU253" s="431"/>
      <c r="AV253" s="434"/>
      <c r="AW253" s="434"/>
      <c r="AX253" s="439"/>
      <c r="AY253" s="443"/>
      <c r="AZ253" s="446"/>
      <c r="BA253" s="449"/>
      <c r="BB253" s="380"/>
      <c r="BC253" s="206"/>
      <c r="BD253" s="206"/>
      <c r="BE253" s="206"/>
      <c r="BF253" s="218"/>
    </row>
    <row r="254" spans="2:58" ht="20.25" customHeight="1">
      <c r="B254" s="101"/>
      <c r="C254" s="120"/>
      <c r="D254" s="138"/>
      <c r="E254" s="149"/>
      <c r="F254" s="154"/>
      <c r="G254" s="167"/>
      <c r="H254" s="179"/>
      <c r="I254" s="187"/>
      <c r="J254" s="187"/>
      <c r="K254" s="192"/>
      <c r="L254" s="198"/>
      <c r="M254" s="205"/>
      <c r="N254" s="205"/>
      <c r="O254" s="217"/>
      <c r="P254" s="225" t="s">
        <v>40</v>
      </c>
      <c r="Q254" s="234"/>
      <c r="R254" s="242"/>
      <c r="S254" s="256" t="str">
        <f>IF(S253="","",VLOOKUP(S253,'参考様式１ シフト記号表（勤務時間帯）'!$C$6:$K$35,9,FALSE))</f>
        <v/>
      </c>
      <c r="T254" s="268" t="str">
        <f>IF(T253="","",VLOOKUP(T253,'参考様式１ シフト記号表（勤務時間帯）'!$C$6:$K$35,9,FALSE))</f>
        <v/>
      </c>
      <c r="U254" s="268" t="str">
        <f>IF(U253="","",VLOOKUP(U253,'参考様式１ シフト記号表（勤務時間帯）'!$C$6:$K$35,9,FALSE))</f>
        <v/>
      </c>
      <c r="V254" s="268" t="str">
        <f>IF(V253="","",VLOOKUP(V253,'参考様式１ シフト記号表（勤務時間帯）'!$C$6:$K$35,9,FALSE))</f>
        <v/>
      </c>
      <c r="W254" s="268" t="str">
        <f>IF(W253="","",VLOOKUP(W253,'参考様式１ シフト記号表（勤務時間帯）'!$C$6:$K$35,9,FALSE))</f>
        <v/>
      </c>
      <c r="X254" s="268" t="str">
        <f>IF(X253="","",VLOOKUP(X253,'参考様式１ シフト記号表（勤務時間帯）'!$C$6:$K$35,9,FALSE))</f>
        <v/>
      </c>
      <c r="Y254" s="280" t="str">
        <f>IF(Y253="","",VLOOKUP(Y253,'参考様式１ シフト記号表（勤務時間帯）'!$C$6:$K$35,9,FALSE))</f>
        <v/>
      </c>
      <c r="Z254" s="256" t="str">
        <f>IF(Z253="","",VLOOKUP(Z253,'参考様式１ シフト記号表（勤務時間帯）'!$C$6:$K$35,9,FALSE))</f>
        <v/>
      </c>
      <c r="AA254" s="268" t="str">
        <f>IF(AA253="","",VLOOKUP(AA253,'参考様式１ シフト記号表（勤務時間帯）'!$C$6:$K$35,9,FALSE))</f>
        <v/>
      </c>
      <c r="AB254" s="268" t="str">
        <f>IF(AB253="","",VLOOKUP(AB253,'参考様式１ シフト記号表（勤務時間帯）'!$C$6:$K$35,9,FALSE))</f>
        <v/>
      </c>
      <c r="AC254" s="268" t="str">
        <f>IF(AC253="","",VLOOKUP(AC253,'参考様式１ シフト記号表（勤務時間帯）'!$C$6:$K$35,9,FALSE))</f>
        <v/>
      </c>
      <c r="AD254" s="268" t="str">
        <f>IF(AD253="","",VLOOKUP(AD253,'参考様式１ シフト記号表（勤務時間帯）'!$C$6:$K$35,9,FALSE))</f>
        <v/>
      </c>
      <c r="AE254" s="268" t="str">
        <f>IF(AE253="","",VLOOKUP(AE253,'参考様式１ シフト記号表（勤務時間帯）'!$C$6:$K$35,9,FALSE))</f>
        <v/>
      </c>
      <c r="AF254" s="280" t="str">
        <f>IF(AF253="","",VLOOKUP(AF253,'参考様式１ シフト記号表（勤務時間帯）'!$C$6:$K$35,9,FALSE))</f>
        <v/>
      </c>
      <c r="AG254" s="256" t="str">
        <f>IF(AG253="","",VLOOKUP(AG253,'参考様式１ シフト記号表（勤務時間帯）'!$C$6:$K$35,9,FALSE))</f>
        <v/>
      </c>
      <c r="AH254" s="268" t="str">
        <f>IF(AH253="","",VLOOKUP(AH253,'参考様式１ シフト記号表（勤務時間帯）'!$C$6:$K$35,9,FALSE))</f>
        <v/>
      </c>
      <c r="AI254" s="268" t="str">
        <f>IF(AI253="","",VLOOKUP(AI253,'参考様式１ シフト記号表（勤務時間帯）'!$C$6:$K$35,9,FALSE))</f>
        <v/>
      </c>
      <c r="AJ254" s="268" t="str">
        <f>IF(AJ253="","",VLOOKUP(AJ253,'参考様式１ シフト記号表（勤務時間帯）'!$C$6:$K$35,9,FALSE))</f>
        <v/>
      </c>
      <c r="AK254" s="268" t="str">
        <f>IF(AK253="","",VLOOKUP(AK253,'参考様式１ シフト記号表（勤務時間帯）'!$C$6:$K$35,9,FALSE))</f>
        <v/>
      </c>
      <c r="AL254" s="268" t="str">
        <f>IF(AL253="","",VLOOKUP(AL253,'参考様式１ シフト記号表（勤務時間帯）'!$C$6:$K$35,9,FALSE))</f>
        <v/>
      </c>
      <c r="AM254" s="280" t="str">
        <f>IF(AM253="","",VLOOKUP(AM253,'参考様式１ シフト記号表（勤務時間帯）'!$C$6:$K$35,9,FALSE))</f>
        <v/>
      </c>
      <c r="AN254" s="256" t="str">
        <f>IF(AN253="","",VLOOKUP(AN253,'参考様式１ シフト記号表（勤務時間帯）'!$C$6:$K$35,9,FALSE))</f>
        <v/>
      </c>
      <c r="AO254" s="268" t="str">
        <f>IF(AO253="","",VLOOKUP(AO253,'参考様式１ シフト記号表（勤務時間帯）'!$C$6:$K$35,9,FALSE))</f>
        <v/>
      </c>
      <c r="AP254" s="268" t="str">
        <f>IF(AP253="","",VLOOKUP(AP253,'参考様式１ シフト記号表（勤務時間帯）'!$C$6:$K$35,9,FALSE))</f>
        <v/>
      </c>
      <c r="AQ254" s="268" t="str">
        <f>IF(AQ253="","",VLOOKUP(AQ253,'参考様式１ シフト記号表（勤務時間帯）'!$C$6:$K$35,9,FALSE))</f>
        <v/>
      </c>
      <c r="AR254" s="268" t="str">
        <f>IF(AR253="","",VLOOKUP(AR253,'参考様式１ シフト記号表（勤務時間帯）'!$C$6:$K$35,9,FALSE))</f>
        <v/>
      </c>
      <c r="AS254" s="268" t="str">
        <f>IF(AS253="","",VLOOKUP(AS253,'参考様式１ シフト記号表（勤務時間帯）'!$C$6:$K$35,9,FALSE))</f>
        <v/>
      </c>
      <c r="AT254" s="280" t="str">
        <f>IF(AT253="","",VLOOKUP(AT253,'参考様式１ シフト記号表（勤務時間帯）'!$C$6:$K$35,9,FALSE))</f>
        <v/>
      </c>
      <c r="AU254" s="256" t="str">
        <f>IF(AU253="","",VLOOKUP(AU253,'参考様式１ シフト記号表（勤務時間帯）'!$C$6:$K$35,9,FALSE))</f>
        <v/>
      </c>
      <c r="AV254" s="268" t="str">
        <f>IF(AV253="","",VLOOKUP(AV253,'参考様式１ シフト記号表（勤務時間帯）'!$C$6:$K$35,9,FALSE))</f>
        <v/>
      </c>
      <c r="AW254" s="268" t="str">
        <f>IF(AW253="","",VLOOKUP(AW253,'参考様式１ シフト記号表（勤務時間帯）'!$C$6:$K$35,9,FALSE))</f>
        <v/>
      </c>
      <c r="AX254" s="327">
        <f>IF($BB$3="４週",SUM(S254:AT254),IF($BB$3="暦月",SUM(S254:AW254),""))</f>
        <v>0</v>
      </c>
      <c r="AY254" s="340"/>
      <c r="AZ254" s="352">
        <f>IF($BB$3="４週",AX254/4,IF($BB$3="暦月",'参考様式１（100名）'!AX254/('参考様式１（100名）'!$BB$8/7),""))</f>
        <v>0</v>
      </c>
      <c r="BA254" s="362"/>
      <c r="BB254" s="381"/>
      <c r="BC254" s="205"/>
      <c r="BD254" s="205"/>
      <c r="BE254" s="205"/>
      <c r="BF254" s="217"/>
    </row>
    <row r="255" spans="2:58" ht="20.25" customHeight="1">
      <c r="B255" s="101"/>
      <c r="C255" s="121"/>
      <c r="D255" s="139"/>
      <c r="E255" s="150"/>
      <c r="F255" s="423">
        <f>C253</f>
        <v>0</v>
      </c>
      <c r="G255" s="168"/>
      <c r="H255" s="179"/>
      <c r="I255" s="187"/>
      <c r="J255" s="187"/>
      <c r="K255" s="192"/>
      <c r="L255" s="200"/>
      <c r="M255" s="207"/>
      <c r="N255" s="207"/>
      <c r="O255" s="219"/>
      <c r="P255" s="226" t="s">
        <v>107</v>
      </c>
      <c r="Q255" s="235"/>
      <c r="R255" s="243"/>
      <c r="S255" s="257" t="str">
        <f>IF(S253="","",VLOOKUP(S253,'参考様式１ シフト記号表（勤務時間帯）'!$C$6:$S$35,17,FALSE))</f>
        <v/>
      </c>
      <c r="T255" s="269" t="str">
        <f>IF(T253="","",VLOOKUP(T253,'参考様式１ シフト記号表（勤務時間帯）'!$C$6:$S$35,17,FALSE))</f>
        <v/>
      </c>
      <c r="U255" s="269" t="str">
        <f>IF(U253="","",VLOOKUP(U253,'参考様式１ シフト記号表（勤務時間帯）'!$C$6:$S$35,17,FALSE))</f>
        <v/>
      </c>
      <c r="V255" s="269" t="str">
        <f>IF(V253="","",VLOOKUP(V253,'参考様式１ シフト記号表（勤務時間帯）'!$C$6:$S$35,17,FALSE))</f>
        <v/>
      </c>
      <c r="W255" s="269" t="str">
        <f>IF(W253="","",VLOOKUP(W253,'参考様式１ シフト記号表（勤務時間帯）'!$C$6:$S$35,17,FALSE))</f>
        <v/>
      </c>
      <c r="X255" s="269" t="str">
        <f>IF(X253="","",VLOOKUP(X253,'参考様式１ シフト記号表（勤務時間帯）'!$C$6:$S$35,17,FALSE))</f>
        <v/>
      </c>
      <c r="Y255" s="281" t="str">
        <f>IF(Y253="","",VLOOKUP(Y253,'参考様式１ シフト記号表（勤務時間帯）'!$C$6:$S$35,17,FALSE))</f>
        <v/>
      </c>
      <c r="Z255" s="257" t="str">
        <f>IF(Z253="","",VLOOKUP(Z253,'参考様式１ シフト記号表（勤務時間帯）'!$C$6:$S$35,17,FALSE))</f>
        <v/>
      </c>
      <c r="AA255" s="269" t="str">
        <f>IF(AA253="","",VLOOKUP(AA253,'参考様式１ シフト記号表（勤務時間帯）'!$C$6:$S$35,17,FALSE))</f>
        <v/>
      </c>
      <c r="AB255" s="269" t="str">
        <f>IF(AB253="","",VLOOKUP(AB253,'参考様式１ シフト記号表（勤務時間帯）'!$C$6:$S$35,17,FALSE))</f>
        <v/>
      </c>
      <c r="AC255" s="269" t="str">
        <f>IF(AC253="","",VLOOKUP(AC253,'参考様式１ シフト記号表（勤務時間帯）'!$C$6:$S$35,17,FALSE))</f>
        <v/>
      </c>
      <c r="AD255" s="269" t="str">
        <f>IF(AD253="","",VLOOKUP(AD253,'参考様式１ シフト記号表（勤務時間帯）'!$C$6:$S$35,17,FALSE))</f>
        <v/>
      </c>
      <c r="AE255" s="269" t="str">
        <f>IF(AE253="","",VLOOKUP(AE253,'参考様式１ シフト記号表（勤務時間帯）'!$C$6:$S$35,17,FALSE))</f>
        <v/>
      </c>
      <c r="AF255" s="281" t="str">
        <f>IF(AF253="","",VLOOKUP(AF253,'参考様式１ シフト記号表（勤務時間帯）'!$C$6:$S$35,17,FALSE))</f>
        <v/>
      </c>
      <c r="AG255" s="257" t="str">
        <f>IF(AG253="","",VLOOKUP(AG253,'参考様式１ シフト記号表（勤務時間帯）'!$C$6:$S$35,17,FALSE))</f>
        <v/>
      </c>
      <c r="AH255" s="269" t="str">
        <f>IF(AH253="","",VLOOKUP(AH253,'参考様式１ シフト記号表（勤務時間帯）'!$C$6:$S$35,17,FALSE))</f>
        <v/>
      </c>
      <c r="AI255" s="269" t="str">
        <f>IF(AI253="","",VLOOKUP(AI253,'参考様式１ シフト記号表（勤務時間帯）'!$C$6:$S$35,17,FALSE))</f>
        <v/>
      </c>
      <c r="AJ255" s="269" t="str">
        <f>IF(AJ253="","",VLOOKUP(AJ253,'参考様式１ シフト記号表（勤務時間帯）'!$C$6:$S$35,17,FALSE))</f>
        <v/>
      </c>
      <c r="AK255" s="269" t="str">
        <f>IF(AK253="","",VLOOKUP(AK253,'参考様式１ シフト記号表（勤務時間帯）'!$C$6:$S$35,17,FALSE))</f>
        <v/>
      </c>
      <c r="AL255" s="269" t="str">
        <f>IF(AL253="","",VLOOKUP(AL253,'参考様式１ シフト記号表（勤務時間帯）'!$C$6:$S$35,17,FALSE))</f>
        <v/>
      </c>
      <c r="AM255" s="281" t="str">
        <f>IF(AM253="","",VLOOKUP(AM253,'参考様式１ シフト記号表（勤務時間帯）'!$C$6:$S$35,17,FALSE))</f>
        <v/>
      </c>
      <c r="AN255" s="257" t="str">
        <f>IF(AN253="","",VLOOKUP(AN253,'参考様式１ シフト記号表（勤務時間帯）'!$C$6:$S$35,17,FALSE))</f>
        <v/>
      </c>
      <c r="AO255" s="269" t="str">
        <f>IF(AO253="","",VLOOKUP(AO253,'参考様式１ シフト記号表（勤務時間帯）'!$C$6:$S$35,17,FALSE))</f>
        <v/>
      </c>
      <c r="AP255" s="269" t="str">
        <f>IF(AP253="","",VLOOKUP(AP253,'参考様式１ シフト記号表（勤務時間帯）'!$C$6:$S$35,17,FALSE))</f>
        <v/>
      </c>
      <c r="AQ255" s="269" t="str">
        <f>IF(AQ253="","",VLOOKUP(AQ253,'参考様式１ シフト記号表（勤務時間帯）'!$C$6:$S$35,17,FALSE))</f>
        <v/>
      </c>
      <c r="AR255" s="269" t="str">
        <f>IF(AR253="","",VLOOKUP(AR253,'参考様式１ シフト記号表（勤務時間帯）'!$C$6:$S$35,17,FALSE))</f>
        <v/>
      </c>
      <c r="AS255" s="269" t="str">
        <f>IF(AS253="","",VLOOKUP(AS253,'参考様式１ シフト記号表（勤務時間帯）'!$C$6:$S$35,17,FALSE))</f>
        <v/>
      </c>
      <c r="AT255" s="281" t="str">
        <f>IF(AT253="","",VLOOKUP(AT253,'参考様式１ シフト記号表（勤務時間帯）'!$C$6:$S$35,17,FALSE))</f>
        <v/>
      </c>
      <c r="AU255" s="257" t="str">
        <f>IF(AU253="","",VLOOKUP(AU253,'参考様式１ シフト記号表（勤務時間帯）'!$C$6:$S$35,17,FALSE))</f>
        <v/>
      </c>
      <c r="AV255" s="269" t="str">
        <f>IF(AV253="","",VLOOKUP(AV253,'参考様式１ シフト記号表（勤務時間帯）'!$C$6:$S$35,17,FALSE))</f>
        <v/>
      </c>
      <c r="AW255" s="269" t="str">
        <f>IF(AW253="","",VLOOKUP(AW253,'参考様式１ シフト記号表（勤務時間帯）'!$C$6:$S$35,17,FALSE))</f>
        <v/>
      </c>
      <c r="AX255" s="328">
        <f>IF($BB$3="４週",SUM(S255:AT255),IF($BB$3="暦月",SUM(S255:AW255),""))</f>
        <v>0</v>
      </c>
      <c r="AY255" s="341"/>
      <c r="AZ255" s="353">
        <f>IF($BB$3="４週",AX255/4,IF($BB$3="暦月",'参考様式１（100名）'!AX255/('参考様式１（100名）'!$BB$8/7),""))</f>
        <v>0</v>
      </c>
      <c r="BA255" s="363"/>
      <c r="BB255" s="382"/>
      <c r="BC255" s="207"/>
      <c r="BD255" s="207"/>
      <c r="BE255" s="207"/>
      <c r="BF255" s="219"/>
    </row>
    <row r="256" spans="2:58" ht="20.25" customHeight="1">
      <c r="B256" s="101">
        <f>B253+1</f>
        <v>79</v>
      </c>
      <c r="C256" s="119"/>
      <c r="D256" s="137"/>
      <c r="E256" s="148"/>
      <c r="F256" s="156"/>
      <c r="G256" s="156"/>
      <c r="H256" s="180"/>
      <c r="I256" s="187"/>
      <c r="J256" s="187"/>
      <c r="K256" s="192"/>
      <c r="L256" s="199"/>
      <c r="M256" s="206"/>
      <c r="N256" s="206"/>
      <c r="O256" s="218"/>
      <c r="P256" s="227" t="s">
        <v>105</v>
      </c>
      <c r="Q256" s="236"/>
      <c r="R256" s="244"/>
      <c r="S256" s="431"/>
      <c r="T256" s="434"/>
      <c r="U256" s="434"/>
      <c r="V256" s="434"/>
      <c r="W256" s="434"/>
      <c r="X256" s="434"/>
      <c r="Y256" s="436"/>
      <c r="Z256" s="431"/>
      <c r="AA256" s="434"/>
      <c r="AB256" s="434"/>
      <c r="AC256" s="434"/>
      <c r="AD256" s="434"/>
      <c r="AE256" s="434"/>
      <c r="AF256" s="436"/>
      <c r="AG256" s="431"/>
      <c r="AH256" s="434"/>
      <c r="AI256" s="434"/>
      <c r="AJ256" s="434"/>
      <c r="AK256" s="434"/>
      <c r="AL256" s="434"/>
      <c r="AM256" s="436"/>
      <c r="AN256" s="431"/>
      <c r="AO256" s="434"/>
      <c r="AP256" s="434"/>
      <c r="AQ256" s="434"/>
      <c r="AR256" s="434"/>
      <c r="AS256" s="434"/>
      <c r="AT256" s="436"/>
      <c r="AU256" s="431"/>
      <c r="AV256" s="434"/>
      <c r="AW256" s="434"/>
      <c r="AX256" s="439"/>
      <c r="AY256" s="443"/>
      <c r="AZ256" s="446"/>
      <c r="BA256" s="449"/>
      <c r="BB256" s="380"/>
      <c r="BC256" s="206"/>
      <c r="BD256" s="206"/>
      <c r="BE256" s="206"/>
      <c r="BF256" s="218"/>
    </row>
    <row r="257" spans="2:58" ht="20.25" customHeight="1">
      <c r="B257" s="101"/>
      <c r="C257" s="120"/>
      <c r="D257" s="138"/>
      <c r="E257" s="149"/>
      <c r="F257" s="154"/>
      <c r="G257" s="167"/>
      <c r="H257" s="179"/>
      <c r="I257" s="187"/>
      <c r="J257" s="187"/>
      <c r="K257" s="192"/>
      <c r="L257" s="198"/>
      <c r="M257" s="205"/>
      <c r="N257" s="205"/>
      <c r="O257" s="217"/>
      <c r="P257" s="225" t="s">
        <v>40</v>
      </c>
      <c r="Q257" s="234"/>
      <c r="R257" s="242"/>
      <c r="S257" s="256" t="str">
        <f>IF(S256="","",VLOOKUP(S256,'参考様式１ シフト記号表（勤務時間帯）'!$C$6:$K$35,9,FALSE))</f>
        <v/>
      </c>
      <c r="T257" s="268" t="str">
        <f>IF(T256="","",VLOOKUP(T256,'参考様式１ シフト記号表（勤務時間帯）'!$C$6:$K$35,9,FALSE))</f>
        <v/>
      </c>
      <c r="U257" s="268" t="str">
        <f>IF(U256="","",VLOOKUP(U256,'参考様式１ シフト記号表（勤務時間帯）'!$C$6:$K$35,9,FALSE))</f>
        <v/>
      </c>
      <c r="V257" s="268" t="str">
        <f>IF(V256="","",VLOOKUP(V256,'参考様式１ シフト記号表（勤務時間帯）'!$C$6:$K$35,9,FALSE))</f>
        <v/>
      </c>
      <c r="W257" s="268" t="str">
        <f>IF(W256="","",VLOOKUP(W256,'参考様式１ シフト記号表（勤務時間帯）'!$C$6:$K$35,9,FALSE))</f>
        <v/>
      </c>
      <c r="X257" s="268" t="str">
        <f>IF(X256="","",VLOOKUP(X256,'参考様式１ シフト記号表（勤務時間帯）'!$C$6:$K$35,9,FALSE))</f>
        <v/>
      </c>
      <c r="Y257" s="280" t="str">
        <f>IF(Y256="","",VLOOKUP(Y256,'参考様式１ シフト記号表（勤務時間帯）'!$C$6:$K$35,9,FALSE))</f>
        <v/>
      </c>
      <c r="Z257" s="256" t="str">
        <f>IF(Z256="","",VLOOKUP(Z256,'参考様式１ シフト記号表（勤務時間帯）'!$C$6:$K$35,9,FALSE))</f>
        <v/>
      </c>
      <c r="AA257" s="268" t="str">
        <f>IF(AA256="","",VLOOKUP(AA256,'参考様式１ シフト記号表（勤務時間帯）'!$C$6:$K$35,9,FALSE))</f>
        <v/>
      </c>
      <c r="AB257" s="268" t="str">
        <f>IF(AB256="","",VLOOKUP(AB256,'参考様式１ シフト記号表（勤務時間帯）'!$C$6:$K$35,9,FALSE))</f>
        <v/>
      </c>
      <c r="AC257" s="268" t="str">
        <f>IF(AC256="","",VLOOKUP(AC256,'参考様式１ シフト記号表（勤務時間帯）'!$C$6:$K$35,9,FALSE))</f>
        <v/>
      </c>
      <c r="AD257" s="268" t="str">
        <f>IF(AD256="","",VLOOKUP(AD256,'参考様式１ シフト記号表（勤務時間帯）'!$C$6:$K$35,9,FALSE))</f>
        <v/>
      </c>
      <c r="AE257" s="268" t="str">
        <f>IF(AE256="","",VLOOKUP(AE256,'参考様式１ シフト記号表（勤務時間帯）'!$C$6:$K$35,9,FALSE))</f>
        <v/>
      </c>
      <c r="AF257" s="280" t="str">
        <f>IF(AF256="","",VLOOKUP(AF256,'参考様式１ シフト記号表（勤務時間帯）'!$C$6:$K$35,9,FALSE))</f>
        <v/>
      </c>
      <c r="AG257" s="256" t="str">
        <f>IF(AG256="","",VLOOKUP(AG256,'参考様式１ シフト記号表（勤務時間帯）'!$C$6:$K$35,9,FALSE))</f>
        <v/>
      </c>
      <c r="AH257" s="268" t="str">
        <f>IF(AH256="","",VLOOKUP(AH256,'参考様式１ シフト記号表（勤務時間帯）'!$C$6:$K$35,9,FALSE))</f>
        <v/>
      </c>
      <c r="AI257" s="268" t="str">
        <f>IF(AI256="","",VLOOKUP(AI256,'参考様式１ シフト記号表（勤務時間帯）'!$C$6:$K$35,9,FALSE))</f>
        <v/>
      </c>
      <c r="AJ257" s="268" t="str">
        <f>IF(AJ256="","",VLOOKUP(AJ256,'参考様式１ シフト記号表（勤務時間帯）'!$C$6:$K$35,9,FALSE))</f>
        <v/>
      </c>
      <c r="AK257" s="268" t="str">
        <f>IF(AK256="","",VLOOKUP(AK256,'参考様式１ シフト記号表（勤務時間帯）'!$C$6:$K$35,9,FALSE))</f>
        <v/>
      </c>
      <c r="AL257" s="268" t="str">
        <f>IF(AL256="","",VLOOKUP(AL256,'参考様式１ シフト記号表（勤務時間帯）'!$C$6:$K$35,9,FALSE))</f>
        <v/>
      </c>
      <c r="AM257" s="280" t="str">
        <f>IF(AM256="","",VLOOKUP(AM256,'参考様式１ シフト記号表（勤務時間帯）'!$C$6:$K$35,9,FALSE))</f>
        <v/>
      </c>
      <c r="AN257" s="256" t="str">
        <f>IF(AN256="","",VLOOKUP(AN256,'参考様式１ シフト記号表（勤務時間帯）'!$C$6:$K$35,9,FALSE))</f>
        <v/>
      </c>
      <c r="AO257" s="268" t="str">
        <f>IF(AO256="","",VLOOKUP(AO256,'参考様式１ シフト記号表（勤務時間帯）'!$C$6:$K$35,9,FALSE))</f>
        <v/>
      </c>
      <c r="AP257" s="268" t="str">
        <f>IF(AP256="","",VLOOKUP(AP256,'参考様式１ シフト記号表（勤務時間帯）'!$C$6:$K$35,9,FALSE))</f>
        <v/>
      </c>
      <c r="AQ257" s="268" t="str">
        <f>IF(AQ256="","",VLOOKUP(AQ256,'参考様式１ シフト記号表（勤務時間帯）'!$C$6:$K$35,9,FALSE))</f>
        <v/>
      </c>
      <c r="AR257" s="268" t="str">
        <f>IF(AR256="","",VLOOKUP(AR256,'参考様式１ シフト記号表（勤務時間帯）'!$C$6:$K$35,9,FALSE))</f>
        <v/>
      </c>
      <c r="AS257" s="268" t="str">
        <f>IF(AS256="","",VLOOKUP(AS256,'参考様式１ シフト記号表（勤務時間帯）'!$C$6:$K$35,9,FALSE))</f>
        <v/>
      </c>
      <c r="AT257" s="280" t="str">
        <f>IF(AT256="","",VLOOKUP(AT256,'参考様式１ シフト記号表（勤務時間帯）'!$C$6:$K$35,9,FALSE))</f>
        <v/>
      </c>
      <c r="AU257" s="256" t="str">
        <f>IF(AU256="","",VLOOKUP(AU256,'参考様式１ シフト記号表（勤務時間帯）'!$C$6:$K$35,9,FALSE))</f>
        <v/>
      </c>
      <c r="AV257" s="268" t="str">
        <f>IF(AV256="","",VLOOKUP(AV256,'参考様式１ シフト記号表（勤務時間帯）'!$C$6:$K$35,9,FALSE))</f>
        <v/>
      </c>
      <c r="AW257" s="268" t="str">
        <f>IF(AW256="","",VLOOKUP(AW256,'参考様式１ シフト記号表（勤務時間帯）'!$C$6:$K$35,9,FALSE))</f>
        <v/>
      </c>
      <c r="AX257" s="327">
        <f>IF($BB$3="４週",SUM(S257:AT257),IF($BB$3="暦月",SUM(S257:AW257),""))</f>
        <v>0</v>
      </c>
      <c r="AY257" s="340"/>
      <c r="AZ257" s="352">
        <f>IF($BB$3="４週",AX257/4,IF($BB$3="暦月",'参考様式１（100名）'!AX257/('参考様式１（100名）'!$BB$8/7),""))</f>
        <v>0</v>
      </c>
      <c r="BA257" s="362"/>
      <c r="BB257" s="381"/>
      <c r="BC257" s="205"/>
      <c r="BD257" s="205"/>
      <c r="BE257" s="205"/>
      <c r="BF257" s="217"/>
    </row>
    <row r="258" spans="2:58" ht="20.25" customHeight="1">
      <c r="B258" s="101"/>
      <c r="C258" s="121"/>
      <c r="D258" s="139"/>
      <c r="E258" s="150"/>
      <c r="F258" s="423">
        <f>C256</f>
        <v>0</v>
      </c>
      <c r="G258" s="168"/>
      <c r="H258" s="179"/>
      <c r="I258" s="187"/>
      <c r="J258" s="187"/>
      <c r="K258" s="192"/>
      <c r="L258" s="200"/>
      <c r="M258" s="207"/>
      <c r="N258" s="207"/>
      <c r="O258" s="219"/>
      <c r="P258" s="226" t="s">
        <v>107</v>
      </c>
      <c r="Q258" s="235"/>
      <c r="R258" s="243"/>
      <c r="S258" s="257" t="str">
        <f>IF(S256="","",VLOOKUP(S256,'参考様式１ シフト記号表（勤務時間帯）'!$C$6:$S$35,17,FALSE))</f>
        <v/>
      </c>
      <c r="T258" s="269" t="str">
        <f>IF(T256="","",VLOOKUP(T256,'参考様式１ シフト記号表（勤務時間帯）'!$C$6:$S$35,17,FALSE))</f>
        <v/>
      </c>
      <c r="U258" s="269" t="str">
        <f>IF(U256="","",VLOOKUP(U256,'参考様式１ シフト記号表（勤務時間帯）'!$C$6:$S$35,17,FALSE))</f>
        <v/>
      </c>
      <c r="V258" s="269" t="str">
        <f>IF(V256="","",VLOOKUP(V256,'参考様式１ シフト記号表（勤務時間帯）'!$C$6:$S$35,17,FALSE))</f>
        <v/>
      </c>
      <c r="W258" s="269" t="str">
        <f>IF(W256="","",VLOOKUP(W256,'参考様式１ シフト記号表（勤務時間帯）'!$C$6:$S$35,17,FALSE))</f>
        <v/>
      </c>
      <c r="X258" s="269" t="str">
        <f>IF(X256="","",VLOOKUP(X256,'参考様式１ シフト記号表（勤務時間帯）'!$C$6:$S$35,17,FALSE))</f>
        <v/>
      </c>
      <c r="Y258" s="281" t="str">
        <f>IF(Y256="","",VLOOKUP(Y256,'参考様式１ シフト記号表（勤務時間帯）'!$C$6:$S$35,17,FALSE))</f>
        <v/>
      </c>
      <c r="Z258" s="257" t="str">
        <f>IF(Z256="","",VLOOKUP(Z256,'参考様式１ シフト記号表（勤務時間帯）'!$C$6:$S$35,17,FALSE))</f>
        <v/>
      </c>
      <c r="AA258" s="269" t="str">
        <f>IF(AA256="","",VLOOKUP(AA256,'参考様式１ シフト記号表（勤務時間帯）'!$C$6:$S$35,17,FALSE))</f>
        <v/>
      </c>
      <c r="AB258" s="269" t="str">
        <f>IF(AB256="","",VLOOKUP(AB256,'参考様式１ シフト記号表（勤務時間帯）'!$C$6:$S$35,17,FALSE))</f>
        <v/>
      </c>
      <c r="AC258" s="269" t="str">
        <f>IF(AC256="","",VLOOKUP(AC256,'参考様式１ シフト記号表（勤務時間帯）'!$C$6:$S$35,17,FALSE))</f>
        <v/>
      </c>
      <c r="AD258" s="269" t="str">
        <f>IF(AD256="","",VLOOKUP(AD256,'参考様式１ シフト記号表（勤務時間帯）'!$C$6:$S$35,17,FALSE))</f>
        <v/>
      </c>
      <c r="AE258" s="269" t="str">
        <f>IF(AE256="","",VLOOKUP(AE256,'参考様式１ シフト記号表（勤務時間帯）'!$C$6:$S$35,17,FALSE))</f>
        <v/>
      </c>
      <c r="AF258" s="281" t="str">
        <f>IF(AF256="","",VLOOKUP(AF256,'参考様式１ シフト記号表（勤務時間帯）'!$C$6:$S$35,17,FALSE))</f>
        <v/>
      </c>
      <c r="AG258" s="257" t="str">
        <f>IF(AG256="","",VLOOKUP(AG256,'参考様式１ シフト記号表（勤務時間帯）'!$C$6:$S$35,17,FALSE))</f>
        <v/>
      </c>
      <c r="AH258" s="269" t="str">
        <f>IF(AH256="","",VLOOKUP(AH256,'参考様式１ シフト記号表（勤務時間帯）'!$C$6:$S$35,17,FALSE))</f>
        <v/>
      </c>
      <c r="AI258" s="269" t="str">
        <f>IF(AI256="","",VLOOKUP(AI256,'参考様式１ シフト記号表（勤務時間帯）'!$C$6:$S$35,17,FALSE))</f>
        <v/>
      </c>
      <c r="AJ258" s="269" t="str">
        <f>IF(AJ256="","",VLOOKUP(AJ256,'参考様式１ シフト記号表（勤務時間帯）'!$C$6:$S$35,17,FALSE))</f>
        <v/>
      </c>
      <c r="AK258" s="269" t="str">
        <f>IF(AK256="","",VLOOKUP(AK256,'参考様式１ シフト記号表（勤務時間帯）'!$C$6:$S$35,17,FALSE))</f>
        <v/>
      </c>
      <c r="AL258" s="269" t="str">
        <f>IF(AL256="","",VLOOKUP(AL256,'参考様式１ シフト記号表（勤務時間帯）'!$C$6:$S$35,17,FALSE))</f>
        <v/>
      </c>
      <c r="AM258" s="281" t="str">
        <f>IF(AM256="","",VLOOKUP(AM256,'参考様式１ シフト記号表（勤務時間帯）'!$C$6:$S$35,17,FALSE))</f>
        <v/>
      </c>
      <c r="AN258" s="257" t="str">
        <f>IF(AN256="","",VLOOKUP(AN256,'参考様式１ シフト記号表（勤務時間帯）'!$C$6:$S$35,17,FALSE))</f>
        <v/>
      </c>
      <c r="AO258" s="269" t="str">
        <f>IF(AO256="","",VLOOKUP(AO256,'参考様式１ シフト記号表（勤務時間帯）'!$C$6:$S$35,17,FALSE))</f>
        <v/>
      </c>
      <c r="AP258" s="269" t="str">
        <f>IF(AP256="","",VLOOKUP(AP256,'参考様式１ シフト記号表（勤務時間帯）'!$C$6:$S$35,17,FALSE))</f>
        <v/>
      </c>
      <c r="AQ258" s="269" t="str">
        <f>IF(AQ256="","",VLOOKUP(AQ256,'参考様式１ シフト記号表（勤務時間帯）'!$C$6:$S$35,17,FALSE))</f>
        <v/>
      </c>
      <c r="AR258" s="269" t="str">
        <f>IF(AR256="","",VLOOKUP(AR256,'参考様式１ シフト記号表（勤務時間帯）'!$C$6:$S$35,17,FALSE))</f>
        <v/>
      </c>
      <c r="AS258" s="269" t="str">
        <f>IF(AS256="","",VLOOKUP(AS256,'参考様式１ シフト記号表（勤務時間帯）'!$C$6:$S$35,17,FALSE))</f>
        <v/>
      </c>
      <c r="AT258" s="281" t="str">
        <f>IF(AT256="","",VLOOKUP(AT256,'参考様式１ シフト記号表（勤務時間帯）'!$C$6:$S$35,17,FALSE))</f>
        <v/>
      </c>
      <c r="AU258" s="257" t="str">
        <f>IF(AU256="","",VLOOKUP(AU256,'参考様式１ シフト記号表（勤務時間帯）'!$C$6:$S$35,17,FALSE))</f>
        <v/>
      </c>
      <c r="AV258" s="269" t="str">
        <f>IF(AV256="","",VLOOKUP(AV256,'参考様式１ シフト記号表（勤務時間帯）'!$C$6:$S$35,17,FALSE))</f>
        <v/>
      </c>
      <c r="AW258" s="269" t="str">
        <f>IF(AW256="","",VLOOKUP(AW256,'参考様式１ シフト記号表（勤務時間帯）'!$C$6:$S$35,17,FALSE))</f>
        <v/>
      </c>
      <c r="AX258" s="328">
        <f>IF($BB$3="４週",SUM(S258:AT258),IF($BB$3="暦月",SUM(S258:AW258),""))</f>
        <v>0</v>
      </c>
      <c r="AY258" s="341"/>
      <c r="AZ258" s="353">
        <f>IF($BB$3="４週",AX258/4,IF($BB$3="暦月",'参考様式１（100名）'!AX258/('参考様式１（100名）'!$BB$8/7),""))</f>
        <v>0</v>
      </c>
      <c r="BA258" s="363"/>
      <c r="BB258" s="382"/>
      <c r="BC258" s="207"/>
      <c r="BD258" s="207"/>
      <c r="BE258" s="207"/>
      <c r="BF258" s="219"/>
    </row>
    <row r="259" spans="2:58" ht="20.25" customHeight="1">
      <c r="B259" s="101">
        <f>B256+1</f>
        <v>80</v>
      </c>
      <c r="C259" s="119"/>
      <c r="D259" s="137"/>
      <c r="E259" s="148"/>
      <c r="F259" s="156"/>
      <c r="G259" s="156"/>
      <c r="H259" s="180"/>
      <c r="I259" s="187"/>
      <c r="J259" s="187"/>
      <c r="K259" s="192"/>
      <c r="L259" s="199"/>
      <c r="M259" s="206"/>
      <c r="N259" s="206"/>
      <c r="O259" s="218"/>
      <c r="P259" s="227" t="s">
        <v>105</v>
      </c>
      <c r="Q259" s="236"/>
      <c r="R259" s="244"/>
      <c r="S259" s="431"/>
      <c r="T259" s="434"/>
      <c r="U259" s="434"/>
      <c r="V259" s="434"/>
      <c r="W259" s="434"/>
      <c r="X259" s="434"/>
      <c r="Y259" s="436"/>
      <c r="Z259" s="431"/>
      <c r="AA259" s="434"/>
      <c r="AB259" s="434"/>
      <c r="AC259" s="434"/>
      <c r="AD259" s="434"/>
      <c r="AE259" s="434"/>
      <c r="AF259" s="436"/>
      <c r="AG259" s="431"/>
      <c r="AH259" s="434"/>
      <c r="AI259" s="434"/>
      <c r="AJ259" s="434"/>
      <c r="AK259" s="434"/>
      <c r="AL259" s="434"/>
      <c r="AM259" s="436"/>
      <c r="AN259" s="431"/>
      <c r="AO259" s="434"/>
      <c r="AP259" s="434"/>
      <c r="AQ259" s="434"/>
      <c r="AR259" s="434"/>
      <c r="AS259" s="434"/>
      <c r="AT259" s="436"/>
      <c r="AU259" s="431"/>
      <c r="AV259" s="434"/>
      <c r="AW259" s="434"/>
      <c r="AX259" s="439"/>
      <c r="AY259" s="443"/>
      <c r="AZ259" s="446"/>
      <c r="BA259" s="449"/>
      <c r="BB259" s="380"/>
      <c r="BC259" s="206"/>
      <c r="BD259" s="206"/>
      <c r="BE259" s="206"/>
      <c r="BF259" s="218"/>
    </row>
    <row r="260" spans="2:58" ht="20.25" customHeight="1">
      <c r="B260" s="101"/>
      <c r="C260" s="120"/>
      <c r="D260" s="138"/>
      <c r="E260" s="149"/>
      <c r="F260" s="154"/>
      <c r="G260" s="167"/>
      <c r="H260" s="179"/>
      <c r="I260" s="187"/>
      <c r="J260" s="187"/>
      <c r="K260" s="192"/>
      <c r="L260" s="198"/>
      <c r="M260" s="205"/>
      <c r="N260" s="205"/>
      <c r="O260" s="217"/>
      <c r="P260" s="225" t="s">
        <v>40</v>
      </c>
      <c r="Q260" s="234"/>
      <c r="R260" s="242"/>
      <c r="S260" s="256" t="str">
        <f>IF(S259="","",VLOOKUP(S259,'参考様式１ シフト記号表（勤務時間帯）'!$C$6:$K$35,9,FALSE))</f>
        <v/>
      </c>
      <c r="T260" s="268" t="str">
        <f>IF(T259="","",VLOOKUP(T259,'参考様式１ シフト記号表（勤務時間帯）'!$C$6:$K$35,9,FALSE))</f>
        <v/>
      </c>
      <c r="U260" s="268" t="str">
        <f>IF(U259="","",VLOOKUP(U259,'参考様式１ シフト記号表（勤務時間帯）'!$C$6:$K$35,9,FALSE))</f>
        <v/>
      </c>
      <c r="V260" s="268" t="str">
        <f>IF(V259="","",VLOOKUP(V259,'参考様式１ シフト記号表（勤務時間帯）'!$C$6:$K$35,9,FALSE))</f>
        <v/>
      </c>
      <c r="W260" s="268" t="str">
        <f>IF(W259="","",VLOOKUP(W259,'参考様式１ シフト記号表（勤務時間帯）'!$C$6:$K$35,9,FALSE))</f>
        <v/>
      </c>
      <c r="X260" s="268" t="str">
        <f>IF(X259="","",VLOOKUP(X259,'参考様式１ シフト記号表（勤務時間帯）'!$C$6:$K$35,9,FALSE))</f>
        <v/>
      </c>
      <c r="Y260" s="280" t="str">
        <f>IF(Y259="","",VLOOKUP(Y259,'参考様式１ シフト記号表（勤務時間帯）'!$C$6:$K$35,9,FALSE))</f>
        <v/>
      </c>
      <c r="Z260" s="256" t="str">
        <f>IF(Z259="","",VLOOKUP(Z259,'参考様式１ シフト記号表（勤務時間帯）'!$C$6:$K$35,9,FALSE))</f>
        <v/>
      </c>
      <c r="AA260" s="268" t="str">
        <f>IF(AA259="","",VLOOKUP(AA259,'参考様式１ シフト記号表（勤務時間帯）'!$C$6:$K$35,9,FALSE))</f>
        <v/>
      </c>
      <c r="AB260" s="268" t="str">
        <f>IF(AB259="","",VLOOKUP(AB259,'参考様式１ シフト記号表（勤務時間帯）'!$C$6:$K$35,9,FALSE))</f>
        <v/>
      </c>
      <c r="AC260" s="268" t="str">
        <f>IF(AC259="","",VLOOKUP(AC259,'参考様式１ シフト記号表（勤務時間帯）'!$C$6:$K$35,9,FALSE))</f>
        <v/>
      </c>
      <c r="AD260" s="268" t="str">
        <f>IF(AD259="","",VLOOKUP(AD259,'参考様式１ シフト記号表（勤務時間帯）'!$C$6:$K$35,9,FALSE))</f>
        <v/>
      </c>
      <c r="AE260" s="268" t="str">
        <f>IF(AE259="","",VLOOKUP(AE259,'参考様式１ シフト記号表（勤務時間帯）'!$C$6:$K$35,9,FALSE))</f>
        <v/>
      </c>
      <c r="AF260" s="280" t="str">
        <f>IF(AF259="","",VLOOKUP(AF259,'参考様式１ シフト記号表（勤務時間帯）'!$C$6:$K$35,9,FALSE))</f>
        <v/>
      </c>
      <c r="AG260" s="256" t="str">
        <f>IF(AG259="","",VLOOKUP(AG259,'参考様式１ シフト記号表（勤務時間帯）'!$C$6:$K$35,9,FALSE))</f>
        <v/>
      </c>
      <c r="AH260" s="268" t="str">
        <f>IF(AH259="","",VLOOKUP(AH259,'参考様式１ シフト記号表（勤務時間帯）'!$C$6:$K$35,9,FALSE))</f>
        <v/>
      </c>
      <c r="AI260" s="268" t="str">
        <f>IF(AI259="","",VLOOKUP(AI259,'参考様式１ シフト記号表（勤務時間帯）'!$C$6:$K$35,9,FALSE))</f>
        <v/>
      </c>
      <c r="AJ260" s="268" t="str">
        <f>IF(AJ259="","",VLOOKUP(AJ259,'参考様式１ シフト記号表（勤務時間帯）'!$C$6:$K$35,9,FALSE))</f>
        <v/>
      </c>
      <c r="AK260" s="268" t="str">
        <f>IF(AK259="","",VLOOKUP(AK259,'参考様式１ シフト記号表（勤務時間帯）'!$C$6:$K$35,9,FALSE))</f>
        <v/>
      </c>
      <c r="AL260" s="268" t="str">
        <f>IF(AL259="","",VLOOKUP(AL259,'参考様式１ シフト記号表（勤務時間帯）'!$C$6:$K$35,9,FALSE))</f>
        <v/>
      </c>
      <c r="AM260" s="280" t="str">
        <f>IF(AM259="","",VLOOKUP(AM259,'参考様式１ シフト記号表（勤務時間帯）'!$C$6:$K$35,9,FALSE))</f>
        <v/>
      </c>
      <c r="AN260" s="256" t="str">
        <f>IF(AN259="","",VLOOKUP(AN259,'参考様式１ シフト記号表（勤務時間帯）'!$C$6:$K$35,9,FALSE))</f>
        <v/>
      </c>
      <c r="AO260" s="268" t="str">
        <f>IF(AO259="","",VLOOKUP(AO259,'参考様式１ シフト記号表（勤務時間帯）'!$C$6:$K$35,9,FALSE))</f>
        <v/>
      </c>
      <c r="AP260" s="268" t="str">
        <f>IF(AP259="","",VLOOKUP(AP259,'参考様式１ シフト記号表（勤務時間帯）'!$C$6:$K$35,9,FALSE))</f>
        <v/>
      </c>
      <c r="AQ260" s="268" t="str">
        <f>IF(AQ259="","",VLOOKUP(AQ259,'参考様式１ シフト記号表（勤務時間帯）'!$C$6:$K$35,9,FALSE))</f>
        <v/>
      </c>
      <c r="AR260" s="268" t="str">
        <f>IF(AR259="","",VLOOKUP(AR259,'参考様式１ シフト記号表（勤務時間帯）'!$C$6:$K$35,9,FALSE))</f>
        <v/>
      </c>
      <c r="AS260" s="268" t="str">
        <f>IF(AS259="","",VLOOKUP(AS259,'参考様式１ シフト記号表（勤務時間帯）'!$C$6:$K$35,9,FALSE))</f>
        <v/>
      </c>
      <c r="AT260" s="280" t="str">
        <f>IF(AT259="","",VLOOKUP(AT259,'参考様式１ シフト記号表（勤務時間帯）'!$C$6:$K$35,9,FALSE))</f>
        <v/>
      </c>
      <c r="AU260" s="256" t="str">
        <f>IF(AU259="","",VLOOKUP(AU259,'参考様式１ シフト記号表（勤務時間帯）'!$C$6:$K$35,9,FALSE))</f>
        <v/>
      </c>
      <c r="AV260" s="268" t="str">
        <f>IF(AV259="","",VLOOKUP(AV259,'参考様式１ シフト記号表（勤務時間帯）'!$C$6:$K$35,9,FALSE))</f>
        <v/>
      </c>
      <c r="AW260" s="268" t="str">
        <f>IF(AW259="","",VLOOKUP(AW259,'参考様式１ シフト記号表（勤務時間帯）'!$C$6:$K$35,9,FALSE))</f>
        <v/>
      </c>
      <c r="AX260" s="327">
        <f>IF($BB$3="４週",SUM(S260:AT260),IF($BB$3="暦月",SUM(S260:AW260),""))</f>
        <v>0</v>
      </c>
      <c r="AY260" s="340"/>
      <c r="AZ260" s="352">
        <f>IF($BB$3="４週",AX260/4,IF($BB$3="暦月",'参考様式１（100名）'!AX260/('参考様式１（100名）'!$BB$8/7),""))</f>
        <v>0</v>
      </c>
      <c r="BA260" s="362"/>
      <c r="BB260" s="381"/>
      <c r="BC260" s="205"/>
      <c r="BD260" s="205"/>
      <c r="BE260" s="205"/>
      <c r="BF260" s="217"/>
    </row>
    <row r="261" spans="2:58" ht="20.25" customHeight="1">
      <c r="B261" s="101"/>
      <c r="C261" s="121"/>
      <c r="D261" s="139"/>
      <c r="E261" s="150"/>
      <c r="F261" s="423">
        <f>C259</f>
        <v>0</v>
      </c>
      <c r="G261" s="168"/>
      <c r="H261" s="179"/>
      <c r="I261" s="187"/>
      <c r="J261" s="187"/>
      <c r="K261" s="192"/>
      <c r="L261" s="200"/>
      <c r="M261" s="207"/>
      <c r="N261" s="207"/>
      <c r="O261" s="219"/>
      <c r="P261" s="226" t="s">
        <v>107</v>
      </c>
      <c r="Q261" s="235"/>
      <c r="R261" s="243"/>
      <c r="S261" s="257" t="str">
        <f>IF(S259="","",VLOOKUP(S259,'参考様式１ シフト記号表（勤務時間帯）'!$C$6:$S$35,17,FALSE))</f>
        <v/>
      </c>
      <c r="T261" s="269" t="str">
        <f>IF(T259="","",VLOOKUP(T259,'参考様式１ シフト記号表（勤務時間帯）'!$C$6:$S$35,17,FALSE))</f>
        <v/>
      </c>
      <c r="U261" s="269" t="str">
        <f>IF(U259="","",VLOOKUP(U259,'参考様式１ シフト記号表（勤務時間帯）'!$C$6:$S$35,17,FALSE))</f>
        <v/>
      </c>
      <c r="V261" s="269" t="str">
        <f>IF(V259="","",VLOOKUP(V259,'参考様式１ シフト記号表（勤務時間帯）'!$C$6:$S$35,17,FALSE))</f>
        <v/>
      </c>
      <c r="W261" s="269" t="str">
        <f>IF(W259="","",VLOOKUP(W259,'参考様式１ シフト記号表（勤務時間帯）'!$C$6:$S$35,17,FALSE))</f>
        <v/>
      </c>
      <c r="X261" s="269" t="str">
        <f>IF(X259="","",VLOOKUP(X259,'参考様式１ シフト記号表（勤務時間帯）'!$C$6:$S$35,17,FALSE))</f>
        <v/>
      </c>
      <c r="Y261" s="281" t="str">
        <f>IF(Y259="","",VLOOKUP(Y259,'参考様式１ シフト記号表（勤務時間帯）'!$C$6:$S$35,17,FALSE))</f>
        <v/>
      </c>
      <c r="Z261" s="257" t="str">
        <f>IF(Z259="","",VLOOKUP(Z259,'参考様式１ シフト記号表（勤務時間帯）'!$C$6:$S$35,17,FALSE))</f>
        <v/>
      </c>
      <c r="AA261" s="269" t="str">
        <f>IF(AA259="","",VLOOKUP(AA259,'参考様式１ シフト記号表（勤務時間帯）'!$C$6:$S$35,17,FALSE))</f>
        <v/>
      </c>
      <c r="AB261" s="269" t="str">
        <f>IF(AB259="","",VLOOKUP(AB259,'参考様式１ シフト記号表（勤務時間帯）'!$C$6:$S$35,17,FALSE))</f>
        <v/>
      </c>
      <c r="AC261" s="269" t="str">
        <f>IF(AC259="","",VLOOKUP(AC259,'参考様式１ シフト記号表（勤務時間帯）'!$C$6:$S$35,17,FALSE))</f>
        <v/>
      </c>
      <c r="AD261" s="269" t="str">
        <f>IF(AD259="","",VLOOKUP(AD259,'参考様式１ シフト記号表（勤務時間帯）'!$C$6:$S$35,17,FALSE))</f>
        <v/>
      </c>
      <c r="AE261" s="269" t="str">
        <f>IF(AE259="","",VLOOKUP(AE259,'参考様式１ シフト記号表（勤務時間帯）'!$C$6:$S$35,17,FALSE))</f>
        <v/>
      </c>
      <c r="AF261" s="281" t="str">
        <f>IF(AF259="","",VLOOKUP(AF259,'参考様式１ シフト記号表（勤務時間帯）'!$C$6:$S$35,17,FALSE))</f>
        <v/>
      </c>
      <c r="AG261" s="257" t="str">
        <f>IF(AG259="","",VLOOKUP(AG259,'参考様式１ シフト記号表（勤務時間帯）'!$C$6:$S$35,17,FALSE))</f>
        <v/>
      </c>
      <c r="AH261" s="269" t="str">
        <f>IF(AH259="","",VLOOKUP(AH259,'参考様式１ シフト記号表（勤務時間帯）'!$C$6:$S$35,17,FALSE))</f>
        <v/>
      </c>
      <c r="AI261" s="269" t="str">
        <f>IF(AI259="","",VLOOKUP(AI259,'参考様式１ シフト記号表（勤務時間帯）'!$C$6:$S$35,17,FALSE))</f>
        <v/>
      </c>
      <c r="AJ261" s="269" t="str">
        <f>IF(AJ259="","",VLOOKUP(AJ259,'参考様式１ シフト記号表（勤務時間帯）'!$C$6:$S$35,17,FALSE))</f>
        <v/>
      </c>
      <c r="AK261" s="269" t="str">
        <f>IF(AK259="","",VLOOKUP(AK259,'参考様式１ シフト記号表（勤務時間帯）'!$C$6:$S$35,17,FALSE))</f>
        <v/>
      </c>
      <c r="AL261" s="269" t="str">
        <f>IF(AL259="","",VLOOKUP(AL259,'参考様式１ シフト記号表（勤務時間帯）'!$C$6:$S$35,17,FALSE))</f>
        <v/>
      </c>
      <c r="AM261" s="281" t="str">
        <f>IF(AM259="","",VLOOKUP(AM259,'参考様式１ シフト記号表（勤務時間帯）'!$C$6:$S$35,17,FALSE))</f>
        <v/>
      </c>
      <c r="AN261" s="257" t="str">
        <f>IF(AN259="","",VLOOKUP(AN259,'参考様式１ シフト記号表（勤務時間帯）'!$C$6:$S$35,17,FALSE))</f>
        <v/>
      </c>
      <c r="AO261" s="269" t="str">
        <f>IF(AO259="","",VLOOKUP(AO259,'参考様式１ シフト記号表（勤務時間帯）'!$C$6:$S$35,17,FALSE))</f>
        <v/>
      </c>
      <c r="AP261" s="269" t="str">
        <f>IF(AP259="","",VLOOKUP(AP259,'参考様式１ シフト記号表（勤務時間帯）'!$C$6:$S$35,17,FALSE))</f>
        <v/>
      </c>
      <c r="AQ261" s="269" t="str">
        <f>IF(AQ259="","",VLOOKUP(AQ259,'参考様式１ シフト記号表（勤務時間帯）'!$C$6:$S$35,17,FALSE))</f>
        <v/>
      </c>
      <c r="AR261" s="269" t="str">
        <f>IF(AR259="","",VLOOKUP(AR259,'参考様式１ シフト記号表（勤務時間帯）'!$C$6:$S$35,17,FALSE))</f>
        <v/>
      </c>
      <c r="AS261" s="269" t="str">
        <f>IF(AS259="","",VLOOKUP(AS259,'参考様式１ シフト記号表（勤務時間帯）'!$C$6:$S$35,17,FALSE))</f>
        <v/>
      </c>
      <c r="AT261" s="281" t="str">
        <f>IF(AT259="","",VLOOKUP(AT259,'参考様式１ シフト記号表（勤務時間帯）'!$C$6:$S$35,17,FALSE))</f>
        <v/>
      </c>
      <c r="AU261" s="257" t="str">
        <f>IF(AU259="","",VLOOKUP(AU259,'参考様式１ シフト記号表（勤務時間帯）'!$C$6:$S$35,17,FALSE))</f>
        <v/>
      </c>
      <c r="AV261" s="269" t="str">
        <f>IF(AV259="","",VLOOKUP(AV259,'参考様式１ シフト記号表（勤務時間帯）'!$C$6:$S$35,17,FALSE))</f>
        <v/>
      </c>
      <c r="AW261" s="269" t="str">
        <f>IF(AW259="","",VLOOKUP(AW259,'参考様式１ シフト記号表（勤務時間帯）'!$C$6:$S$35,17,FALSE))</f>
        <v/>
      </c>
      <c r="AX261" s="328">
        <f>IF($BB$3="４週",SUM(S261:AT261),IF($BB$3="暦月",SUM(S261:AW261),""))</f>
        <v>0</v>
      </c>
      <c r="AY261" s="341"/>
      <c r="AZ261" s="353">
        <f>IF($BB$3="４週",AX261/4,IF($BB$3="暦月",'参考様式１（100名）'!AX261/('参考様式１（100名）'!$BB$8/7),""))</f>
        <v>0</v>
      </c>
      <c r="BA261" s="363"/>
      <c r="BB261" s="382"/>
      <c r="BC261" s="207"/>
      <c r="BD261" s="207"/>
      <c r="BE261" s="207"/>
      <c r="BF261" s="219"/>
    </row>
    <row r="262" spans="2:58" ht="20.25" customHeight="1">
      <c r="B262" s="101">
        <f>B259+1</f>
        <v>81</v>
      </c>
      <c r="C262" s="119"/>
      <c r="D262" s="137"/>
      <c r="E262" s="148"/>
      <c r="F262" s="156"/>
      <c r="G262" s="156"/>
      <c r="H262" s="180"/>
      <c r="I262" s="187"/>
      <c r="J262" s="187"/>
      <c r="K262" s="192"/>
      <c r="L262" s="199"/>
      <c r="M262" s="206"/>
      <c r="N262" s="206"/>
      <c r="O262" s="218"/>
      <c r="P262" s="227" t="s">
        <v>105</v>
      </c>
      <c r="Q262" s="236"/>
      <c r="R262" s="244"/>
      <c r="S262" s="431"/>
      <c r="T262" s="434"/>
      <c r="U262" s="434"/>
      <c r="V262" s="434"/>
      <c r="W262" s="434"/>
      <c r="X262" s="434"/>
      <c r="Y262" s="436"/>
      <c r="Z262" s="431"/>
      <c r="AA262" s="434"/>
      <c r="AB262" s="434"/>
      <c r="AC262" s="434"/>
      <c r="AD262" s="434"/>
      <c r="AE262" s="434"/>
      <c r="AF262" s="436"/>
      <c r="AG262" s="431"/>
      <c r="AH262" s="434"/>
      <c r="AI262" s="434"/>
      <c r="AJ262" s="434"/>
      <c r="AK262" s="434"/>
      <c r="AL262" s="434"/>
      <c r="AM262" s="436"/>
      <c r="AN262" s="431"/>
      <c r="AO262" s="434"/>
      <c r="AP262" s="434"/>
      <c r="AQ262" s="434"/>
      <c r="AR262" s="434"/>
      <c r="AS262" s="434"/>
      <c r="AT262" s="436"/>
      <c r="AU262" s="431"/>
      <c r="AV262" s="434"/>
      <c r="AW262" s="434"/>
      <c r="AX262" s="439"/>
      <c r="AY262" s="443"/>
      <c r="AZ262" s="446"/>
      <c r="BA262" s="449"/>
      <c r="BB262" s="380"/>
      <c r="BC262" s="206"/>
      <c r="BD262" s="206"/>
      <c r="BE262" s="206"/>
      <c r="BF262" s="218"/>
    </row>
    <row r="263" spans="2:58" ht="20.25" customHeight="1">
      <c r="B263" s="101"/>
      <c r="C263" s="120"/>
      <c r="D263" s="138"/>
      <c r="E263" s="149"/>
      <c r="F263" s="154"/>
      <c r="G263" s="167"/>
      <c r="H263" s="179"/>
      <c r="I263" s="187"/>
      <c r="J263" s="187"/>
      <c r="K263" s="192"/>
      <c r="L263" s="198"/>
      <c r="M263" s="205"/>
      <c r="N263" s="205"/>
      <c r="O263" s="217"/>
      <c r="P263" s="225" t="s">
        <v>40</v>
      </c>
      <c r="Q263" s="234"/>
      <c r="R263" s="242"/>
      <c r="S263" s="256" t="str">
        <f>IF(S262="","",VLOOKUP(S262,'参考様式１ シフト記号表（勤務時間帯）'!$C$6:$K$35,9,FALSE))</f>
        <v/>
      </c>
      <c r="T263" s="268" t="str">
        <f>IF(T262="","",VLOOKUP(T262,'参考様式１ シフト記号表（勤務時間帯）'!$C$6:$K$35,9,FALSE))</f>
        <v/>
      </c>
      <c r="U263" s="268" t="str">
        <f>IF(U262="","",VLOOKUP(U262,'参考様式１ シフト記号表（勤務時間帯）'!$C$6:$K$35,9,FALSE))</f>
        <v/>
      </c>
      <c r="V263" s="268" t="str">
        <f>IF(V262="","",VLOOKUP(V262,'参考様式１ シフト記号表（勤務時間帯）'!$C$6:$K$35,9,FALSE))</f>
        <v/>
      </c>
      <c r="W263" s="268" t="str">
        <f>IF(W262="","",VLOOKUP(W262,'参考様式１ シフト記号表（勤務時間帯）'!$C$6:$K$35,9,FALSE))</f>
        <v/>
      </c>
      <c r="X263" s="268" t="str">
        <f>IF(X262="","",VLOOKUP(X262,'参考様式１ シフト記号表（勤務時間帯）'!$C$6:$K$35,9,FALSE))</f>
        <v/>
      </c>
      <c r="Y263" s="280" t="str">
        <f>IF(Y262="","",VLOOKUP(Y262,'参考様式１ シフト記号表（勤務時間帯）'!$C$6:$K$35,9,FALSE))</f>
        <v/>
      </c>
      <c r="Z263" s="256" t="str">
        <f>IF(Z262="","",VLOOKUP(Z262,'参考様式１ シフト記号表（勤務時間帯）'!$C$6:$K$35,9,FALSE))</f>
        <v/>
      </c>
      <c r="AA263" s="268" t="str">
        <f>IF(AA262="","",VLOOKUP(AA262,'参考様式１ シフト記号表（勤務時間帯）'!$C$6:$K$35,9,FALSE))</f>
        <v/>
      </c>
      <c r="AB263" s="268" t="str">
        <f>IF(AB262="","",VLOOKUP(AB262,'参考様式１ シフト記号表（勤務時間帯）'!$C$6:$K$35,9,FALSE))</f>
        <v/>
      </c>
      <c r="AC263" s="268" t="str">
        <f>IF(AC262="","",VLOOKUP(AC262,'参考様式１ シフト記号表（勤務時間帯）'!$C$6:$K$35,9,FALSE))</f>
        <v/>
      </c>
      <c r="AD263" s="268" t="str">
        <f>IF(AD262="","",VLOOKUP(AD262,'参考様式１ シフト記号表（勤務時間帯）'!$C$6:$K$35,9,FALSE))</f>
        <v/>
      </c>
      <c r="AE263" s="268" t="str">
        <f>IF(AE262="","",VLOOKUP(AE262,'参考様式１ シフト記号表（勤務時間帯）'!$C$6:$K$35,9,FALSE))</f>
        <v/>
      </c>
      <c r="AF263" s="280" t="str">
        <f>IF(AF262="","",VLOOKUP(AF262,'参考様式１ シフト記号表（勤務時間帯）'!$C$6:$K$35,9,FALSE))</f>
        <v/>
      </c>
      <c r="AG263" s="256" t="str">
        <f>IF(AG262="","",VLOOKUP(AG262,'参考様式１ シフト記号表（勤務時間帯）'!$C$6:$K$35,9,FALSE))</f>
        <v/>
      </c>
      <c r="AH263" s="268" t="str">
        <f>IF(AH262="","",VLOOKUP(AH262,'参考様式１ シフト記号表（勤務時間帯）'!$C$6:$K$35,9,FALSE))</f>
        <v/>
      </c>
      <c r="AI263" s="268" t="str">
        <f>IF(AI262="","",VLOOKUP(AI262,'参考様式１ シフト記号表（勤務時間帯）'!$C$6:$K$35,9,FALSE))</f>
        <v/>
      </c>
      <c r="AJ263" s="268" t="str">
        <f>IF(AJ262="","",VLOOKUP(AJ262,'参考様式１ シフト記号表（勤務時間帯）'!$C$6:$K$35,9,FALSE))</f>
        <v/>
      </c>
      <c r="AK263" s="268" t="str">
        <f>IF(AK262="","",VLOOKUP(AK262,'参考様式１ シフト記号表（勤務時間帯）'!$C$6:$K$35,9,FALSE))</f>
        <v/>
      </c>
      <c r="AL263" s="268" t="str">
        <f>IF(AL262="","",VLOOKUP(AL262,'参考様式１ シフト記号表（勤務時間帯）'!$C$6:$K$35,9,FALSE))</f>
        <v/>
      </c>
      <c r="AM263" s="280" t="str">
        <f>IF(AM262="","",VLOOKUP(AM262,'参考様式１ シフト記号表（勤務時間帯）'!$C$6:$K$35,9,FALSE))</f>
        <v/>
      </c>
      <c r="AN263" s="256" t="str">
        <f>IF(AN262="","",VLOOKUP(AN262,'参考様式１ シフト記号表（勤務時間帯）'!$C$6:$K$35,9,FALSE))</f>
        <v/>
      </c>
      <c r="AO263" s="268" t="str">
        <f>IF(AO262="","",VLOOKUP(AO262,'参考様式１ シフト記号表（勤務時間帯）'!$C$6:$K$35,9,FALSE))</f>
        <v/>
      </c>
      <c r="AP263" s="268" t="str">
        <f>IF(AP262="","",VLOOKUP(AP262,'参考様式１ シフト記号表（勤務時間帯）'!$C$6:$K$35,9,FALSE))</f>
        <v/>
      </c>
      <c r="AQ263" s="268" t="str">
        <f>IF(AQ262="","",VLOOKUP(AQ262,'参考様式１ シフト記号表（勤務時間帯）'!$C$6:$K$35,9,FALSE))</f>
        <v/>
      </c>
      <c r="AR263" s="268" t="str">
        <f>IF(AR262="","",VLOOKUP(AR262,'参考様式１ シフト記号表（勤務時間帯）'!$C$6:$K$35,9,FALSE))</f>
        <v/>
      </c>
      <c r="AS263" s="268" t="str">
        <f>IF(AS262="","",VLOOKUP(AS262,'参考様式１ シフト記号表（勤務時間帯）'!$C$6:$K$35,9,FALSE))</f>
        <v/>
      </c>
      <c r="AT263" s="280" t="str">
        <f>IF(AT262="","",VLOOKUP(AT262,'参考様式１ シフト記号表（勤務時間帯）'!$C$6:$K$35,9,FALSE))</f>
        <v/>
      </c>
      <c r="AU263" s="256" t="str">
        <f>IF(AU262="","",VLOOKUP(AU262,'参考様式１ シフト記号表（勤務時間帯）'!$C$6:$K$35,9,FALSE))</f>
        <v/>
      </c>
      <c r="AV263" s="268" t="str">
        <f>IF(AV262="","",VLOOKUP(AV262,'参考様式１ シフト記号表（勤務時間帯）'!$C$6:$K$35,9,FALSE))</f>
        <v/>
      </c>
      <c r="AW263" s="268" t="str">
        <f>IF(AW262="","",VLOOKUP(AW262,'参考様式１ シフト記号表（勤務時間帯）'!$C$6:$K$35,9,FALSE))</f>
        <v/>
      </c>
      <c r="AX263" s="327">
        <f>IF($BB$3="４週",SUM(S263:AT263),IF($BB$3="暦月",SUM(S263:AW263),""))</f>
        <v>0</v>
      </c>
      <c r="AY263" s="340"/>
      <c r="AZ263" s="352">
        <f>IF($BB$3="４週",AX263/4,IF($BB$3="暦月",'参考様式１（100名）'!AX263/('参考様式１（100名）'!$BB$8/7),""))</f>
        <v>0</v>
      </c>
      <c r="BA263" s="362"/>
      <c r="BB263" s="381"/>
      <c r="BC263" s="205"/>
      <c r="BD263" s="205"/>
      <c r="BE263" s="205"/>
      <c r="BF263" s="217"/>
    </row>
    <row r="264" spans="2:58" ht="20.25" customHeight="1">
      <c r="B264" s="101"/>
      <c r="C264" s="121"/>
      <c r="D264" s="139"/>
      <c r="E264" s="150"/>
      <c r="F264" s="423">
        <f>C262</f>
        <v>0</v>
      </c>
      <c r="G264" s="168"/>
      <c r="H264" s="179"/>
      <c r="I264" s="187"/>
      <c r="J264" s="187"/>
      <c r="K264" s="192"/>
      <c r="L264" s="200"/>
      <c r="M264" s="207"/>
      <c r="N264" s="207"/>
      <c r="O264" s="219"/>
      <c r="P264" s="226" t="s">
        <v>107</v>
      </c>
      <c r="Q264" s="235"/>
      <c r="R264" s="243"/>
      <c r="S264" s="257" t="str">
        <f>IF(S262="","",VLOOKUP(S262,'参考様式１ シフト記号表（勤務時間帯）'!$C$6:$S$35,17,FALSE))</f>
        <v/>
      </c>
      <c r="T264" s="269" t="str">
        <f>IF(T262="","",VLOOKUP(T262,'参考様式１ シフト記号表（勤務時間帯）'!$C$6:$S$35,17,FALSE))</f>
        <v/>
      </c>
      <c r="U264" s="269" t="str">
        <f>IF(U262="","",VLOOKUP(U262,'参考様式１ シフト記号表（勤務時間帯）'!$C$6:$S$35,17,FALSE))</f>
        <v/>
      </c>
      <c r="V264" s="269" t="str">
        <f>IF(V262="","",VLOOKUP(V262,'参考様式１ シフト記号表（勤務時間帯）'!$C$6:$S$35,17,FALSE))</f>
        <v/>
      </c>
      <c r="W264" s="269" t="str">
        <f>IF(W262="","",VLOOKUP(W262,'参考様式１ シフト記号表（勤務時間帯）'!$C$6:$S$35,17,FALSE))</f>
        <v/>
      </c>
      <c r="X264" s="269" t="str">
        <f>IF(X262="","",VLOOKUP(X262,'参考様式１ シフト記号表（勤務時間帯）'!$C$6:$S$35,17,FALSE))</f>
        <v/>
      </c>
      <c r="Y264" s="281" t="str">
        <f>IF(Y262="","",VLOOKUP(Y262,'参考様式１ シフト記号表（勤務時間帯）'!$C$6:$S$35,17,FALSE))</f>
        <v/>
      </c>
      <c r="Z264" s="257" t="str">
        <f>IF(Z262="","",VLOOKUP(Z262,'参考様式１ シフト記号表（勤務時間帯）'!$C$6:$S$35,17,FALSE))</f>
        <v/>
      </c>
      <c r="AA264" s="269" t="str">
        <f>IF(AA262="","",VLOOKUP(AA262,'参考様式１ シフト記号表（勤務時間帯）'!$C$6:$S$35,17,FALSE))</f>
        <v/>
      </c>
      <c r="AB264" s="269" t="str">
        <f>IF(AB262="","",VLOOKUP(AB262,'参考様式１ シフト記号表（勤務時間帯）'!$C$6:$S$35,17,FALSE))</f>
        <v/>
      </c>
      <c r="AC264" s="269" t="str">
        <f>IF(AC262="","",VLOOKUP(AC262,'参考様式１ シフト記号表（勤務時間帯）'!$C$6:$S$35,17,FALSE))</f>
        <v/>
      </c>
      <c r="AD264" s="269" t="str">
        <f>IF(AD262="","",VLOOKUP(AD262,'参考様式１ シフト記号表（勤務時間帯）'!$C$6:$S$35,17,FALSE))</f>
        <v/>
      </c>
      <c r="AE264" s="269" t="str">
        <f>IF(AE262="","",VLOOKUP(AE262,'参考様式１ シフト記号表（勤務時間帯）'!$C$6:$S$35,17,FALSE))</f>
        <v/>
      </c>
      <c r="AF264" s="281" t="str">
        <f>IF(AF262="","",VLOOKUP(AF262,'参考様式１ シフト記号表（勤務時間帯）'!$C$6:$S$35,17,FALSE))</f>
        <v/>
      </c>
      <c r="AG264" s="257" t="str">
        <f>IF(AG262="","",VLOOKUP(AG262,'参考様式１ シフト記号表（勤務時間帯）'!$C$6:$S$35,17,FALSE))</f>
        <v/>
      </c>
      <c r="AH264" s="269" t="str">
        <f>IF(AH262="","",VLOOKUP(AH262,'参考様式１ シフト記号表（勤務時間帯）'!$C$6:$S$35,17,FALSE))</f>
        <v/>
      </c>
      <c r="AI264" s="269" t="str">
        <f>IF(AI262="","",VLOOKUP(AI262,'参考様式１ シフト記号表（勤務時間帯）'!$C$6:$S$35,17,FALSE))</f>
        <v/>
      </c>
      <c r="AJ264" s="269" t="str">
        <f>IF(AJ262="","",VLOOKUP(AJ262,'参考様式１ シフト記号表（勤務時間帯）'!$C$6:$S$35,17,FALSE))</f>
        <v/>
      </c>
      <c r="AK264" s="269" t="str">
        <f>IF(AK262="","",VLOOKUP(AK262,'参考様式１ シフト記号表（勤務時間帯）'!$C$6:$S$35,17,FALSE))</f>
        <v/>
      </c>
      <c r="AL264" s="269" t="str">
        <f>IF(AL262="","",VLOOKUP(AL262,'参考様式１ シフト記号表（勤務時間帯）'!$C$6:$S$35,17,FALSE))</f>
        <v/>
      </c>
      <c r="AM264" s="281" t="str">
        <f>IF(AM262="","",VLOOKUP(AM262,'参考様式１ シフト記号表（勤務時間帯）'!$C$6:$S$35,17,FALSE))</f>
        <v/>
      </c>
      <c r="AN264" s="257" t="str">
        <f>IF(AN262="","",VLOOKUP(AN262,'参考様式１ シフト記号表（勤務時間帯）'!$C$6:$S$35,17,FALSE))</f>
        <v/>
      </c>
      <c r="AO264" s="269" t="str">
        <f>IF(AO262="","",VLOOKUP(AO262,'参考様式１ シフト記号表（勤務時間帯）'!$C$6:$S$35,17,FALSE))</f>
        <v/>
      </c>
      <c r="AP264" s="269" t="str">
        <f>IF(AP262="","",VLOOKUP(AP262,'参考様式１ シフト記号表（勤務時間帯）'!$C$6:$S$35,17,FALSE))</f>
        <v/>
      </c>
      <c r="AQ264" s="269" t="str">
        <f>IF(AQ262="","",VLOOKUP(AQ262,'参考様式１ シフト記号表（勤務時間帯）'!$C$6:$S$35,17,FALSE))</f>
        <v/>
      </c>
      <c r="AR264" s="269" t="str">
        <f>IF(AR262="","",VLOOKUP(AR262,'参考様式１ シフト記号表（勤務時間帯）'!$C$6:$S$35,17,FALSE))</f>
        <v/>
      </c>
      <c r="AS264" s="269" t="str">
        <f>IF(AS262="","",VLOOKUP(AS262,'参考様式１ シフト記号表（勤務時間帯）'!$C$6:$S$35,17,FALSE))</f>
        <v/>
      </c>
      <c r="AT264" s="281" t="str">
        <f>IF(AT262="","",VLOOKUP(AT262,'参考様式１ シフト記号表（勤務時間帯）'!$C$6:$S$35,17,FALSE))</f>
        <v/>
      </c>
      <c r="AU264" s="257" t="str">
        <f>IF(AU262="","",VLOOKUP(AU262,'参考様式１ シフト記号表（勤務時間帯）'!$C$6:$S$35,17,FALSE))</f>
        <v/>
      </c>
      <c r="AV264" s="269" t="str">
        <f>IF(AV262="","",VLOOKUP(AV262,'参考様式１ シフト記号表（勤務時間帯）'!$C$6:$S$35,17,FALSE))</f>
        <v/>
      </c>
      <c r="AW264" s="269" t="str">
        <f>IF(AW262="","",VLOOKUP(AW262,'参考様式１ シフト記号表（勤務時間帯）'!$C$6:$S$35,17,FALSE))</f>
        <v/>
      </c>
      <c r="AX264" s="328">
        <f>IF($BB$3="４週",SUM(S264:AT264),IF($BB$3="暦月",SUM(S264:AW264),""))</f>
        <v>0</v>
      </c>
      <c r="AY264" s="341"/>
      <c r="AZ264" s="353">
        <f>IF($BB$3="４週",AX264/4,IF($BB$3="暦月",'参考様式１（100名）'!AX264/('参考様式１（100名）'!$BB$8/7),""))</f>
        <v>0</v>
      </c>
      <c r="BA264" s="363"/>
      <c r="BB264" s="382"/>
      <c r="BC264" s="207"/>
      <c r="BD264" s="207"/>
      <c r="BE264" s="207"/>
      <c r="BF264" s="219"/>
    </row>
    <row r="265" spans="2:58" ht="20.25" customHeight="1">
      <c r="B265" s="101">
        <f>B262+1</f>
        <v>82</v>
      </c>
      <c r="C265" s="119"/>
      <c r="D265" s="137"/>
      <c r="E265" s="148"/>
      <c r="F265" s="156"/>
      <c r="G265" s="156"/>
      <c r="H265" s="180"/>
      <c r="I265" s="187"/>
      <c r="J265" s="187"/>
      <c r="K265" s="192"/>
      <c r="L265" s="199"/>
      <c r="M265" s="206"/>
      <c r="N265" s="206"/>
      <c r="O265" s="218"/>
      <c r="P265" s="227" t="s">
        <v>105</v>
      </c>
      <c r="Q265" s="236"/>
      <c r="R265" s="244"/>
      <c r="S265" s="431"/>
      <c r="T265" s="434"/>
      <c r="U265" s="434"/>
      <c r="V265" s="434"/>
      <c r="W265" s="434"/>
      <c r="X265" s="434"/>
      <c r="Y265" s="436"/>
      <c r="Z265" s="431"/>
      <c r="AA265" s="434"/>
      <c r="AB265" s="434"/>
      <c r="AC265" s="434"/>
      <c r="AD265" s="434"/>
      <c r="AE265" s="434"/>
      <c r="AF265" s="436"/>
      <c r="AG265" s="431"/>
      <c r="AH265" s="434"/>
      <c r="AI265" s="434"/>
      <c r="AJ265" s="434"/>
      <c r="AK265" s="434"/>
      <c r="AL265" s="434"/>
      <c r="AM265" s="436"/>
      <c r="AN265" s="431"/>
      <c r="AO265" s="434"/>
      <c r="AP265" s="434"/>
      <c r="AQ265" s="434"/>
      <c r="AR265" s="434"/>
      <c r="AS265" s="434"/>
      <c r="AT265" s="436"/>
      <c r="AU265" s="431"/>
      <c r="AV265" s="434"/>
      <c r="AW265" s="434"/>
      <c r="AX265" s="439"/>
      <c r="AY265" s="443"/>
      <c r="AZ265" s="446"/>
      <c r="BA265" s="449"/>
      <c r="BB265" s="380"/>
      <c r="BC265" s="206"/>
      <c r="BD265" s="206"/>
      <c r="BE265" s="206"/>
      <c r="BF265" s="218"/>
    </row>
    <row r="266" spans="2:58" ht="20.25" customHeight="1">
      <c r="B266" s="101"/>
      <c r="C266" s="120"/>
      <c r="D266" s="138"/>
      <c r="E266" s="149"/>
      <c r="F266" s="154"/>
      <c r="G266" s="167"/>
      <c r="H266" s="179"/>
      <c r="I266" s="187"/>
      <c r="J266" s="187"/>
      <c r="K266" s="192"/>
      <c r="L266" s="198"/>
      <c r="M266" s="205"/>
      <c r="N266" s="205"/>
      <c r="O266" s="217"/>
      <c r="P266" s="225" t="s">
        <v>40</v>
      </c>
      <c r="Q266" s="234"/>
      <c r="R266" s="242"/>
      <c r="S266" s="256" t="str">
        <f>IF(S265="","",VLOOKUP(S265,'参考様式１ シフト記号表（勤務時間帯）'!$C$6:$K$35,9,FALSE))</f>
        <v/>
      </c>
      <c r="T266" s="268" t="str">
        <f>IF(T265="","",VLOOKUP(T265,'参考様式１ シフト記号表（勤務時間帯）'!$C$6:$K$35,9,FALSE))</f>
        <v/>
      </c>
      <c r="U266" s="268" t="str">
        <f>IF(U265="","",VLOOKUP(U265,'参考様式１ シフト記号表（勤務時間帯）'!$C$6:$K$35,9,FALSE))</f>
        <v/>
      </c>
      <c r="V266" s="268" t="str">
        <f>IF(V265="","",VLOOKUP(V265,'参考様式１ シフト記号表（勤務時間帯）'!$C$6:$K$35,9,FALSE))</f>
        <v/>
      </c>
      <c r="W266" s="268" t="str">
        <f>IF(W265="","",VLOOKUP(W265,'参考様式１ シフト記号表（勤務時間帯）'!$C$6:$K$35,9,FALSE))</f>
        <v/>
      </c>
      <c r="X266" s="268" t="str">
        <f>IF(X265="","",VLOOKUP(X265,'参考様式１ シフト記号表（勤務時間帯）'!$C$6:$K$35,9,FALSE))</f>
        <v/>
      </c>
      <c r="Y266" s="280" t="str">
        <f>IF(Y265="","",VLOOKUP(Y265,'参考様式１ シフト記号表（勤務時間帯）'!$C$6:$K$35,9,FALSE))</f>
        <v/>
      </c>
      <c r="Z266" s="256" t="str">
        <f>IF(Z265="","",VLOOKUP(Z265,'参考様式１ シフト記号表（勤務時間帯）'!$C$6:$K$35,9,FALSE))</f>
        <v/>
      </c>
      <c r="AA266" s="268" t="str">
        <f>IF(AA265="","",VLOOKUP(AA265,'参考様式１ シフト記号表（勤務時間帯）'!$C$6:$K$35,9,FALSE))</f>
        <v/>
      </c>
      <c r="AB266" s="268" t="str">
        <f>IF(AB265="","",VLOOKUP(AB265,'参考様式１ シフト記号表（勤務時間帯）'!$C$6:$K$35,9,FALSE))</f>
        <v/>
      </c>
      <c r="AC266" s="268" t="str">
        <f>IF(AC265="","",VLOOKUP(AC265,'参考様式１ シフト記号表（勤務時間帯）'!$C$6:$K$35,9,FALSE))</f>
        <v/>
      </c>
      <c r="AD266" s="268" t="str">
        <f>IF(AD265="","",VLOOKUP(AD265,'参考様式１ シフト記号表（勤務時間帯）'!$C$6:$K$35,9,FALSE))</f>
        <v/>
      </c>
      <c r="AE266" s="268" t="str">
        <f>IF(AE265="","",VLOOKUP(AE265,'参考様式１ シフト記号表（勤務時間帯）'!$C$6:$K$35,9,FALSE))</f>
        <v/>
      </c>
      <c r="AF266" s="280" t="str">
        <f>IF(AF265="","",VLOOKUP(AF265,'参考様式１ シフト記号表（勤務時間帯）'!$C$6:$K$35,9,FALSE))</f>
        <v/>
      </c>
      <c r="AG266" s="256" t="str">
        <f>IF(AG265="","",VLOOKUP(AG265,'参考様式１ シフト記号表（勤務時間帯）'!$C$6:$K$35,9,FALSE))</f>
        <v/>
      </c>
      <c r="AH266" s="268" t="str">
        <f>IF(AH265="","",VLOOKUP(AH265,'参考様式１ シフト記号表（勤務時間帯）'!$C$6:$K$35,9,FALSE))</f>
        <v/>
      </c>
      <c r="AI266" s="268" t="str">
        <f>IF(AI265="","",VLOOKUP(AI265,'参考様式１ シフト記号表（勤務時間帯）'!$C$6:$K$35,9,FALSE))</f>
        <v/>
      </c>
      <c r="AJ266" s="268" t="str">
        <f>IF(AJ265="","",VLOOKUP(AJ265,'参考様式１ シフト記号表（勤務時間帯）'!$C$6:$K$35,9,FALSE))</f>
        <v/>
      </c>
      <c r="AK266" s="268" t="str">
        <f>IF(AK265="","",VLOOKUP(AK265,'参考様式１ シフト記号表（勤務時間帯）'!$C$6:$K$35,9,FALSE))</f>
        <v/>
      </c>
      <c r="AL266" s="268" t="str">
        <f>IF(AL265="","",VLOOKUP(AL265,'参考様式１ シフト記号表（勤務時間帯）'!$C$6:$K$35,9,FALSE))</f>
        <v/>
      </c>
      <c r="AM266" s="280" t="str">
        <f>IF(AM265="","",VLOOKUP(AM265,'参考様式１ シフト記号表（勤務時間帯）'!$C$6:$K$35,9,FALSE))</f>
        <v/>
      </c>
      <c r="AN266" s="256" t="str">
        <f>IF(AN265="","",VLOOKUP(AN265,'参考様式１ シフト記号表（勤務時間帯）'!$C$6:$K$35,9,FALSE))</f>
        <v/>
      </c>
      <c r="AO266" s="268" t="str">
        <f>IF(AO265="","",VLOOKUP(AO265,'参考様式１ シフト記号表（勤務時間帯）'!$C$6:$K$35,9,FALSE))</f>
        <v/>
      </c>
      <c r="AP266" s="268" t="str">
        <f>IF(AP265="","",VLOOKUP(AP265,'参考様式１ シフト記号表（勤務時間帯）'!$C$6:$K$35,9,FALSE))</f>
        <v/>
      </c>
      <c r="AQ266" s="268" t="str">
        <f>IF(AQ265="","",VLOOKUP(AQ265,'参考様式１ シフト記号表（勤務時間帯）'!$C$6:$K$35,9,FALSE))</f>
        <v/>
      </c>
      <c r="AR266" s="268" t="str">
        <f>IF(AR265="","",VLOOKUP(AR265,'参考様式１ シフト記号表（勤務時間帯）'!$C$6:$K$35,9,FALSE))</f>
        <v/>
      </c>
      <c r="AS266" s="268" t="str">
        <f>IF(AS265="","",VLOOKUP(AS265,'参考様式１ シフト記号表（勤務時間帯）'!$C$6:$K$35,9,FALSE))</f>
        <v/>
      </c>
      <c r="AT266" s="280" t="str">
        <f>IF(AT265="","",VLOOKUP(AT265,'参考様式１ シフト記号表（勤務時間帯）'!$C$6:$K$35,9,FALSE))</f>
        <v/>
      </c>
      <c r="AU266" s="256" t="str">
        <f>IF(AU265="","",VLOOKUP(AU265,'参考様式１ シフト記号表（勤務時間帯）'!$C$6:$K$35,9,FALSE))</f>
        <v/>
      </c>
      <c r="AV266" s="268" t="str">
        <f>IF(AV265="","",VLOOKUP(AV265,'参考様式１ シフト記号表（勤務時間帯）'!$C$6:$K$35,9,FALSE))</f>
        <v/>
      </c>
      <c r="AW266" s="268" t="str">
        <f>IF(AW265="","",VLOOKUP(AW265,'参考様式１ シフト記号表（勤務時間帯）'!$C$6:$K$35,9,FALSE))</f>
        <v/>
      </c>
      <c r="AX266" s="327">
        <f>IF($BB$3="４週",SUM(S266:AT266),IF($BB$3="暦月",SUM(S266:AW266),""))</f>
        <v>0</v>
      </c>
      <c r="AY266" s="340"/>
      <c r="AZ266" s="352">
        <f>IF($BB$3="４週",AX266/4,IF($BB$3="暦月",'参考様式１（100名）'!AX266/('参考様式１（100名）'!$BB$8/7),""))</f>
        <v>0</v>
      </c>
      <c r="BA266" s="362"/>
      <c r="BB266" s="381"/>
      <c r="BC266" s="205"/>
      <c r="BD266" s="205"/>
      <c r="BE266" s="205"/>
      <c r="BF266" s="217"/>
    </row>
    <row r="267" spans="2:58" ht="20.25" customHeight="1">
      <c r="B267" s="101"/>
      <c r="C267" s="121"/>
      <c r="D267" s="139"/>
      <c r="E267" s="150"/>
      <c r="F267" s="423">
        <f>C265</f>
        <v>0</v>
      </c>
      <c r="G267" s="168"/>
      <c r="H267" s="179"/>
      <c r="I267" s="187"/>
      <c r="J267" s="187"/>
      <c r="K267" s="192"/>
      <c r="L267" s="200"/>
      <c r="M267" s="207"/>
      <c r="N267" s="207"/>
      <c r="O267" s="219"/>
      <c r="P267" s="226" t="s">
        <v>107</v>
      </c>
      <c r="Q267" s="235"/>
      <c r="R267" s="243"/>
      <c r="S267" s="257" t="str">
        <f>IF(S265="","",VLOOKUP(S265,'参考様式１ シフト記号表（勤務時間帯）'!$C$6:$S$35,17,FALSE))</f>
        <v/>
      </c>
      <c r="T267" s="269" t="str">
        <f>IF(T265="","",VLOOKUP(T265,'参考様式１ シフト記号表（勤務時間帯）'!$C$6:$S$35,17,FALSE))</f>
        <v/>
      </c>
      <c r="U267" s="269" t="str">
        <f>IF(U265="","",VLOOKUP(U265,'参考様式１ シフト記号表（勤務時間帯）'!$C$6:$S$35,17,FALSE))</f>
        <v/>
      </c>
      <c r="V267" s="269" t="str">
        <f>IF(V265="","",VLOOKUP(V265,'参考様式１ シフト記号表（勤務時間帯）'!$C$6:$S$35,17,FALSE))</f>
        <v/>
      </c>
      <c r="W267" s="269" t="str">
        <f>IF(W265="","",VLOOKUP(W265,'参考様式１ シフト記号表（勤務時間帯）'!$C$6:$S$35,17,FALSE))</f>
        <v/>
      </c>
      <c r="X267" s="269" t="str">
        <f>IF(X265="","",VLOOKUP(X265,'参考様式１ シフト記号表（勤務時間帯）'!$C$6:$S$35,17,FALSE))</f>
        <v/>
      </c>
      <c r="Y267" s="281" t="str">
        <f>IF(Y265="","",VLOOKUP(Y265,'参考様式１ シフト記号表（勤務時間帯）'!$C$6:$S$35,17,FALSE))</f>
        <v/>
      </c>
      <c r="Z267" s="257" t="str">
        <f>IF(Z265="","",VLOOKUP(Z265,'参考様式１ シフト記号表（勤務時間帯）'!$C$6:$S$35,17,FALSE))</f>
        <v/>
      </c>
      <c r="AA267" s="269" t="str">
        <f>IF(AA265="","",VLOOKUP(AA265,'参考様式１ シフト記号表（勤務時間帯）'!$C$6:$S$35,17,FALSE))</f>
        <v/>
      </c>
      <c r="AB267" s="269" t="str">
        <f>IF(AB265="","",VLOOKUP(AB265,'参考様式１ シフト記号表（勤務時間帯）'!$C$6:$S$35,17,FALSE))</f>
        <v/>
      </c>
      <c r="AC267" s="269" t="str">
        <f>IF(AC265="","",VLOOKUP(AC265,'参考様式１ シフト記号表（勤務時間帯）'!$C$6:$S$35,17,FALSE))</f>
        <v/>
      </c>
      <c r="AD267" s="269" t="str">
        <f>IF(AD265="","",VLOOKUP(AD265,'参考様式１ シフト記号表（勤務時間帯）'!$C$6:$S$35,17,FALSE))</f>
        <v/>
      </c>
      <c r="AE267" s="269" t="str">
        <f>IF(AE265="","",VLOOKUP(AE265,'参考様式１ シフト記号表（勤務時間帯）'!$C$6:$S$35,17,FALSE))</f>
        <v/>
      </c>
      <c r="AF267" s="281" t="str">
        <f>IF(AF265="","",VLOOKUP(AF265,'参考様式１ シフト記号表（勤務時間帯）'!$C$6:$S$35,17,FALSE))</f>
        <v/>
      </c>
      <c r="AG267" s="257" t="str">
        <f>IF(AG265="","",VLOOKUP(AG265,'参考様式１ シフト記号表（勤務時間帯）'!$C$6:$S$35,17,FALSE))</f>
        <v/>
      </c>
      <c r="AH267" s="269" t="str">
        <f>IF(AH265="","",VLOOKUP(AH265,'参考様式１ シフト記号表（勤務時間帯）'!$C$6:$S$35,17,FALSE))</f>
        <v/>
      </c>
      <c r="AI267" s="269" t="str">
        <f>IF(AI265="","",VLOOKUP(AI265,'参考様式１ シフト記号表（勤務時間帯）'!$C$6:$S$35,17,FALSE))</f>
        <v/>
      </c>
      <c r="AJ267" s="269" t="str">
        <f>IF(AJ265="","",VLOOKUP(AJ265,'参考様式１ シフト記号表（勤務時間帯）'!$C$6:$S$35,17,FALSE))</f>
        <v/>
      </c>
      <c r="AK267" s="269" t="str">
        <f>IF(AK265="","",VLOOKUP(AK265,'参考様式１ シフト記号表（勤務時間帯）'!$C$6:$S$35,17,FALSE))</f>
        <v/>
      </c>
      <c r="AL267" s="269" t="str">
        <f>IF(AL265="","",VLOOKUP(AL265,'参考様式１ シフト記号表（勤務時間帯）'!$C$6:$S$35,17,FALSE))</f>
        <v/>
      </c>
      <c r="AM267" s="281" t="str">
        <f>IF(AM265="","",VLOOKUP(AM265,'参考様式１ シフト記号表（勤務時間帯）'!$C$6:$S$35,17,FALSE))</f>
        <v/>
      </c>
      <c r="AN267" s="257" t="str">
        <f>IF(AN265="","",VLOOKUP(AN265,'参考様式１ シフト記号表（勤務時間帯）'!$C$6:$S$35,17,FALSE))</f>
        <v/>
      </c>
      <c r="AO267" s="269" t="str">
        <f>IF(AO265="","",VLOOKUP(AO265,'参考様式１ シフト記号表（勤務時間帯）'!$C$6:$S$35,17,FALSE))</f>
        <v/>
      </c>
      <c r="AP267" s="269" t="str">
        <f>IF(AP265="","",VLOOKUP(AP265,'参考様式１ シフト記号表（勤務時間帯）'!$C$6:$S$35,17,FALSE))</f>
        <v/>
      </c>
      <c r="AQ267" s="269" t="str">
        <f>IF(AQ265="","",VLOOKUP(AQ265,'参考様式１ シフト記号表（勤務時間帯）'!$C$6:$S$35,17,FALSE))</f>
        <v/>
      </c>
      <c r="AR267" s="269" t="str">
        <f>IF(AR265="","",VLOOKUP(AR265,'参考様式１ シフト記号表（勤務時間帯）'!$C$6:$S$35,17,FALSE))</f>
        <v/>
      </c>
      <c r="AS267" s="269" t="str">
        <f>IF(AS265="","",VLOOKUP(AS265,'参考様式１ シフト記号表（勤務時間帯）'!$C$6:$S$35,17,FALSE))</f>
        <v/>
      </c>
      <c r="AT267" s="281" t="str">
        <f>IF(AT265="","",VLOOKUP(AT265,'参考様式１ シフト記号表（勤務時間帯）'!$C$6:$S$35,17,FALSE))</f>
        <v/>
      </c>
      <c r="AU267" s="257" t="str">
        <f>IF(AU265="","",VLOOKUP(AU265,'参考様式１ シフト記号表（勤務時間帯）'!$C$6:$S$35,17,FALSE))</f>
        <v/>
      </c>
      <c r="AV267" s="269" t="str">
        <f>IF(AV265="","",VLOOKUP(AV265,'参考様式１ シフト記号表（勤務時間帯）'!$C$6:$S$35,17,FALSE))</f>
        <v/>
      </c>
      <c r="AW267" s="269" t="str">
        <f>IF(AW265="","",VLOOKUP(AW265,'参考様式１ シフト記号表（勤務時間帯）'!$C$6:$S$35,17,FALSE))</f>
        <v/>
      </c>
      <c r="AX267" s="328">
        <f>IF($BB$3="４週",SUM(S267:AT267),IF($BB$3="暦月",SUM(S267:AW267),""))</f>
        <v>0</v>
      </c>
      <c r="AY267" s="341"/>
      <c r="AZ267" s="353">
        <f>IF($BB$3="４週",AX267/4,IF($BB$3="暦月",'参考様式１（100名）'!AX267/('参考様式１（100名）'!$BB$8/7),""))</f>
        <v>0</v>
      </c>
      <c r="BA267" s="363"/>
      <c r="BB267" s="382"/>
      <c r="BC267" s="207"/>
      <c r="BD267" s="207"/>
      <c r="BE267" s="207"/>
      <c r="BF267" s="219"/>
    </row>
    <row r="268" spans="2:58" ht="20.25" customHeight="1">
      <c r="B268" s="101">
        <f>B265+1</f>
        <v>83</v>
      </c>
      <c r="C268" s="119"/>
      <c r="D268" s="137"/>
      <c r="E268" s="148"/>
      <c r="F268" s="156"/>
      <c r="G268" s="156"/>
      <c r="H268" s="180"/>
      <c r="I268" s="187"/>
      <c r="J268" s="187"/>
      <c r="K268" s="192"/>
      <c r="L268" s="199"/>
      <c r="M268" s="206"/>
      <c r="N268" s="206"/>
      <c r="O268" s="218"/>
      <c r="P268" s="227" t="s">
        <v>105</v>
      </c>
      <c r="Q268" s="236"/>
      <c r="R268" s="244"/>
      <c r="S268" s="431"/>
      <c r="T268" s="434"/>
      <c r="U268" s="434"/>
      <c r="V268" s="434"/>
      <c r="W268" s="434"/>
      <c r="X268" s="434"/>
      <c r="Y268" s="436"/>
      <c r="Z268" s="431"/>
      <c r="AA268" s="434"/>
      <c r="AB268" s="434"/>
      <c r="AC268" s="434"/>
      <c r="AD268" s="434"/>
      <c r="AE268" s="434"/>
      <c r="AF268" s="436"/>
      <c r="AG268" s="431"/>
      <c r="AH268" s="434"/>
      <c r="AI268" s="434"/>
      <c r="AJ268" s="434"/>
      <c r="AK268" s="434"/>
      <c r="AL268" s="434"/>
      <c r="AM268" s="436"/>
      <c r="AN268" s="431"/>
      <c r="AO268" s="434"/>
      <c r="AP268" s="434"/>
      <c r="AQ268" s="434"/>
      <c r="AR268" s="434"/>
      <c r="AS268" s="434"/>
      <c r="AT268" s="436"/>
      <c r="AU268" s="431"/>
      <c r="AV268" s="434"/>
      <c r="AW268" s="434"/>
      <c r="AX268" s="439"/>
      <c r="AY268" s="443"/>
      <c r="AZ268" s="446"/>
      <c r="BA268" s="449"/>
      <c r="BB268" s="380"/>
      <c r="BC268" s="206"/>
      <c r="BD268" s="206"/>
      <c r="BE268" s="206"/>
      <c r="BF268" s="218"/>
    </row>
    <row r="269" spans="2:58" ht="20.25" customHeight="1">
      <c r="B269" s="101"/>
      <c r="C269" s="120"/>
      <c r="D269" s="138"/>
      <c r="E269" s="149"/>
      <c r="F269" s="154"/>
      <c r="G269" s="167"/>
      <c r="H269" s="179"/>
      <c r="I269" s="187"/>
      <c r="J269" s="187"/>
      <c r="K269" s="192"/>
      <c r="L269" s="198"/>
      <c r="M269" s="205"/>
      <c r="N269" s="205"/>
      <c r="O269" s="217"/>
      <c r="P269" s="225" t="s">
        <v>40</v>
      </c>
      <c r="Q269" s="234"/>
      <c r="R269" s="242"/>
      <c r="S269" s="256" t="str">
        <f>IF(S268="","",VLOOKUP(S268,'参考様式１ シフト記号表（勤務時間帯）'!$C$6:$K$35,9,FALSE))</f>
        <v/>
      </c>
      <c r="T269" s="268" t="str">
        <f>IF(T268="","",VLOOKUP(T268,'参考様式１ シフト記号表（勤務時間帯）'!$C$6:$K$35,9,FALSE))</f>
        <v/>
      </c>
      <c r="U269" s="268" t="str">
        <f>IF(U268="","",VLOOKUP(U268,'参考様式１ シフト記号表（勤務時間帯）'!$C$6:$K$35,9,FALSE))</f>
        <v/>
      </c>
      <c r="V269" s="268" t="str">
        <f>IF(V268="","",VLOOKUP(V268,'参考様式１ シフト記号表（勤務時間帯）'!$C$6:$K$35,9,FALSE))</f>
        <v/>
      </c>
      <c r="W269" s="268" t="str">
        <f>IF(W268="","",VLOOKUP(W268,'参考様式１ シフト記号表（勤務時間帯）'!$C$6:$K$35,9,FALSE))</f>
        <v/>
      </c>
      <c r="X269" s="268" t="str">
        <f>IF(X268="","",VLOOKUP(X268,'参考様式１ シフト記号表（勤務時間帯）'!$C$6:$K$35,9,FALSE))</f>
        <v/>
      </c>
      <c r="Y269" s="280" t="str">
        <f>IF(Y268="","",VLOOKUP(Y268,'参考様式１ シフト記号表（勤務時間帯）'!$C$6:$K$35,9,FALSE))</f>
        <v/>
      </c>
      <c r="Z269" s="256" t="str">
        <f>IF(Z268="","",VLOOKUP(Z268,'参考様式１ シフト記号表（勤務時間帯）'!$C$6:$K$35,9,FALSE))</f>
        <v/>
      </c>
      <c r="AA269" s="268" t="str">
        <f>IF(AA268="","",VLOOKUP(AA268,'参考様式１ シフト記号表（勤務時間帯）'!$C$6:$K$35,9,FALSE))</f>
        <v/>
      </c>
      <c r="AB269" s="268" t="str">
        <f>IF(AB268="","",VLOOKUP(AB268,'参考様式１ シフト記号表（勤務時間帯）'!$C$6:$K$35,9,FALSE))</f>
        <v/>
      </c>
      <c r="AC269" s="268" t="str">
        <f>IF(AC268="","",VLOOKUP(AC268,'参考様式１ シフト記号表（勤務時間帯）'!$C$6:$K$35,9,FALSE))</f>
        <v/>
      </c>
      <c r="AD269" s="268" t="str">
        <f>IF(AD268="","",VLOOKUP(AD268,'参考様式１ シフト記号表（勤務時間帯）'!$C$6:$K$35,9,FALSE))</f>
        <v/>
      </c>
      <c r="AE269" s="268" t="str">
        <f>IF(AE268="","",VLOOKUP(AE268,'参考様式１ シフト記号表（勤務時間帯）'!$C$6:$K$35,9,FALSE))</f>
        <v/>
      </c>
      <c r="AF269" s="280" t="str">
        <f>IF(AF268="","",VLOOKUP(AF268,'参考様式１ シフト記号表（勤務時間帯）'!$C$6:$K$35,9,FALSE))</f>
        <v/>
      </c>
      <c r="AG269" s="256" t="str">
        <f>IF(AG268="","",VLOOKUP(AG268,'参考様式１ シフト記号表（勤務時間帯）'!$C$6:$K$35,9,FALSE))</f>
        <v/>
      </c>
      <c r="AH269" s="268" t="str">
        <f>IF(AH268="","",VLOOKUP(AH268,'参考様式１ シフト記号表（勤務時間帯）'!$C$6:$K$35,9,FALSE))</f>
        <v/>
      </c>
      <c r="AI269" s="268" t="str">
        <f>IF(AI268="","",VLOOKUP(AI268,'参考様式１ シフト記号表（勤務時間帯）'!$C$6:$K$35,9,FALSE))</f>
        <v/>
      </c>
      <c r="AJ269" s="268" t="str">
        <f>IF(AJ268="","",VLOOKUP(AJ268,'参考様式１ シフト記号表（勤務時間帯）'!$C$6:$K$35,9,FALSE))</f>
        <v/>
      </c>
      <c r="AK269" s="268" t="str">
        <f>IF(AK268="","",VLOOKUP(AK268,'参考様式１ シフト記号表（勤務時間帯）'!$C$6:$K$35,9,FALSE))</f>
        <v/>
      </c>
      <c r="AL269" s="268" t="str">
        <f>IF(AL268="","",VLOOKUP(AL268,'参考様式１ シフト記号表（勤務時間帯）'!$C$6:$K$35,9,FALSE))</f>
        <v/>
      </c>
      <c r="AM269" s="280" t="str">
        <f>IF(AM268="","",VLOOKUP(AM268,'参考様式１ シフト記号表（勤務時間帯）'!$C$6:$K$35,9,FALSE))</f>
        <v/>
      </c>
      <c r="AN269" s="256" t="str">
        <f>IF(AN268="","",VLOOKUP(AN268,'参考様式１ シフト記号表（勤務時間帯）'!$C$6:$K$35,9,FALSE))</f>
        <v/>
      </c>
      <c r="AO269" s="268" t="str">
        <f>IF(AO268="","",VLOOKUP(AO268,'参考様式１ シフト記号表（勤務時間帯）'!$C$6:$K$35,9,FALSE))</f>
        <v/>
      </c>
      <c r="AP269" s="268" t="str">
        <f>IF(AP268="","",VLOOKUP(AP268,'参考様式１ シフト記号表（勤務時間帯）'!$C$6:$K$35,9,FALSE))</f>
        <v/>
      </c>
      <c r="AQ269" s="268" t="str">
        <f>IF(AQ268="","",VLOOKUP(AQ268,'参考様式１ シフト記号表（勤務時間帯）'!$C$6:$K$35,9,FALSE))</f>
        <v/>
      </c>
      <c r="AR269" s="268" t="str">
        <f>IF(AR268="","",VLOOKUP(AR268,'参考様式１ シフト記号表（勤務時間帯）'!$C$6:$K$35,9,FALSE))</f>
        <v/>
      </c>
      <c r="AS269" s="268" t="str">
        <f>IF(AS268="","",VLOOKUP(AS268,'参考様式１ シフト記号表（勤務時間帯）'!$C$6:$K$35,9,FALSE))</f>
        <v/>
      </c>
      <c r="AT269" s="280" t="str">
        <f>IF(AT268="","",VLOOKUP(AT268,'参考様式１ シフト記号表（勤務時間帯）'!$C$6:$K$35,9,FALSE))</f>
        <v/>
      </c>
      <c r="AU269" s="256" t="str">
        <f>IF(AU268="","",VLOOKUP(AU268,'参考様式１ シフト記号表（勤務時間帯）'!$C$6:$K$35,9,FALSE))</f>
        <v/>
      </c>
      <c r="AV269" s="268" t="str">
        <f>IF(AV268="","",VLOOKUP(AV268,'参考様式１ シフト記号表（勤務時間帯）'!$C$6:$K$35,9,FALSE))</f>
        <v/>
      </c>
      <c r="AW269" s="268" t="str">
        <f>IF(AW268="","",VLOOKUP(AW268,'参考様式１ シフト記号表（勤務時間帯）'!$C$6:$K$35,9,FALSE))</f>
        <v/>
      </c>
      <c r="AX269" s="327">
        <f>IF($BB$3="４週",SUM(S269:AT269),IF($BB$3="暦月",SUM(S269:AW269),""))</f>
        <v>0</v>
      </c>
      <c r="AY269" s="340"/>
      <c r="AZ269" s="352">
        <f>IF($BB$3="４週",AX269/4,IF($BB$3="暦月",'参考様式１（100名）'!AX269/('参考様式１（100名）'!$BB$8/7),""))</f>
        <v>0</v>
      </c>
      <c r="BA269" s="362"/>
      <c r="BB269" s="381"/>
      <c r="BC269" s="205"/>
      <c r="BD269" s="205"/>
      <c r="BE269" s="205"/>
      <c r="BF269" s="217"/>
    </row>
    <row r="270" spans="2:58" ht="20.25" customHeight="1">
      <c r="B270" s="101"/>
      <c r="C270" s="121"/>
      <c r="D270" s="139"/>
      <c r="E270" s="150"/>
      <c r="F270" s="423">
        <f>C268</f>
        <v>0</v>
      </c>
      <c r="G270" s="168"/>
      <c r="H270" s="179"/>
      <c r="I270" s="187"/>
      <c r="J270" s="187"/>
      <c r="K270" s="192"/>
      <c r="L270" s="200"/>
      <c r="M270" s="207"/>
      <c r="N270" s="207"/>
      <c r="O270" s="219"/>
      <c r="P270" s="226" t="s">
        <v>107</v>
      </c>
      <c r="Q270" s="235"/>
      <c r="R270" s="243"/>
      <c r="S270" s="257" t="str">
        <f>IF(S268="","",VLOOKUP(S268,'参考様式１ シフト記号表（勤務時間帯）'!$C$6:$S$35,17,FALSE))</f>
        <v/>
      </c>
      <c r="T270" s="269" t="str">
        <f>IF(T268="","",VLOOKUP(T268,'参考様式１ シフト記号表（勤務時間帯）'!$C$6:$S$35,17,FALSE))</f>
        <v/>
      </c>
      <c r="U270" s="269" t="str">
        <f>IF(U268="","",VLOOKUP(U268,'参考様式１ シフト記号表（勤務時間帯）'!$C$6:$S$35,17,FALSE))</f>
        <v/>
      </c>
      <c r="V270" s="269" t="str">
        <f>IF(V268="","",VLOOKUP(V268,'参考様式１ シフト記号表（勤務時間帯）'!$C$6:$S$35,17,FALSE))</f>
        <v/>
      </c>
      <c r="W270" s="269" t="str">
        <f>IF(W268="","",VLOOKUP(W268,'参考様式１ シフト記号表（勤務時間帯）'!$C$6:$S$35,17,FALSE))</f>
        <v/>
      </c>
      <c r="X270" s="269" t="str">
        <f>IF(X268="","",VLOOKUP(X268,'参考様式１ シフト記号表（勤務時間帯）'!$C$6:$S$35,17,FALSE))</f>
        <v/>
      </c>
      <c r="Y270" s="281" t="str">
        <f>IF(Y268="","",VLOOKUP(Y268,'参考様式１ シフト記号表（勤務時間帯）'!$C$6:$S$35,17,FALSE))</f>
        <v/>
      </c>
      <c r="Z270" s="257" t="str">
        <f>IF(Z268="","",VLOOKUP(Z268,'参考様式１ シフト記号表（勤務時間帯）'!$C$6:$S$35,17,FALSE))</f>
        <v/>
      </c>
      <c r="AA270" s="269" t="str">
        <f>IF(AA268="","",VLOOKUP(AA268,'参考様式１ シフト記号表（勤務時間帯）'!$C$6:$S$35,17,FALSE))</f>
        <v/>
      </c>
      <c r="AB270" s="269" t="str">
        <f>IF(AB268="","",VLOOKUP(AB268,'参考様式１ シフト記号表（勤務時間帯）'!$C$6:$S$35,17,FALSE))</f>
        <v/>
      </c>
      <c r="AC270" s="269" t="str">
        <f>IF(AC268="","",VLOOKUP(AC268,'参考様式１ シフト記号表（勤務時間帯）'!$C$6:$S$35,17,FALSE))</f>
        <v/>
      </c>
      <c r="AD270" s="269" t="str">
        <f>IF(AD268="","",VLOOKUP(AD268,'参考様式１ シフト記号表（勤務時間帯）'!$C$6:$S$35,17,FALSE))</f>
        <v/>
      </c>
      <c r="AE270" s="269" t="str">
        <f>IF(AE268="","",VLOOKUP(AE268,'参考様式１ シフト記号表（勤務時間帯）'!$C$6:$S$35,17,FALSE))</f>
        <v/>
      </c>
      <c r="AF270" s="281" t="str">
        <f>IF(AF268="","",VLOOKUP(AF268,'参考様式１ シフト記号表（勤務時間帯）'!$C$6:$S$35,17,FALSE))</f>
        <v/>
      </c>
      <c r="AG270" s="257" t="str">
        <f>IF(AG268="","",VLOOKUP(AG268,'参考様式１ シフト記号表（勤務時間帯）'!$C$6:$S$35,17,FALSE))</f>
        <v/>
      </c>
      <c r="AH270" s="269" t="str">
        <f>IF(AH268="","",VLOOKUP(AH268,'参考様式１ シフト記号表（勤務時間帯）'!$C$6:$S$35,17,FALSE))</f>
        <v/>
      </c>
      <c r="AI270" s="269" t="str">
        <f>IF(AI268="","",VLOOKUP(AI268,'参考様式１ シフト記号表（勤務時間帯）'!$C$6:$S$35,17,FALSE))</f>
        <v/>
      </c>
      <c r="AJ270" s="269" t="str">
        <f>IF(AJ268="","",VLOOKUP(AJ268,'参考様式１ シフト記号表（勤務時間帯）'!$C$6:$S$35,17,FALSE))</f>
        <v/>
      </c>
      <c r="AK270" s="269" t="str">
        <f>IF(AK268="","",VLOOKUP(AK268,'参考様式１ シフト記号表（勤務時間帯）'!$C$6:$S$35,17,FALSE))</f>
        <v/>
      </c>
      <c r="AL270" s="269" t="str">
        <f>IF(AL268="","",VLOOKUP(AL268,'参考様式１ シフト記号表（勤務時間帯）'!$C$6:$S$35,17,FALSE))</f>
        <v/>
      </c>
      <c r="AM270" s="281" t="str">
        <f>IF(AM268="","",VLOOKUP(AM268,'参考様式１ シフト記号表（勤務時間帯）'!$C$6:$S$35,17,FALSE))</f>
        <v/>
      </c>
      <c r="AN270" s="257" t="str">
        <f>IF(AN268="","",VLOOKUP(AN268,'参考様式１ シフト記号表（勤務時間帯）'!$C$6:$S$35,17,FALSE))</f>
        <v/>
      </c>
      <c r="AO270" s="269" t="str">
        <f>IF(AO268="","",VLOOKUP(AO268,'参考様式１ シフト記号表（勤務時間帯）'!$C$6:$S$35,17,FALSE))</f>
        <v/>
      </c>
      <c r="AP270" s="269" t="str">
        <f>IF(AP268="","",VLOOKUP(AP268,'参考様式１ シフト記号表（勤務時間帯）'!$C$6:$S$35,17,FALSE))</f>
        <v/>
      </c>
      <c r="AQ270" s="269" t="str">
        <f>IF(AQ268="","",VLOOKUP(AQ268,'参考様式１ シフト記号表（勤務時間帯）'!$C$6:$S$35,17,FALSE))</f>
        <v/>
      </c>
      <c r="AR270" s="269" t="str">
        <f>IF(AR268="","",VLOOKUP(AR268,'参考様式１ シフト記号表（勤務時間帯）'!$C$6:$S$35,17,FALSE))</f>
        <v/>
      </c>
      <c r="AS270" s="269" t="str">
        <f>IF(AS268="","",VLOOKUP(AS268,'参考様式１ シフト記号表（勤務時間帯）'!$C$6:$S$35,17,FALSE))</f>
        <v/>
      </c>
      <c r="AT270" s="281" t="str">
        <f>IF(AT268="","",VLOOKUP(AT268,'参考様式１ シフト記号表（勤務時間帯）'!$C$6:$S$35,17,FALSE))</f>
        <v/>
      </c>
      <c r="AU270" s="257" t="str">
        <f>IF(AU268="","",VLOOKUP(AU268,'参考様式１ シフト記号表（勤務時間帯）'!$C$6:$S$35,17,FALSE))</f>
        <v/>
      </c>
      <c r="AV270" s="269" t="str">
        <f>IF(AV268="","",VLOOKUP(AV268,'参考様式１ シフト記号表（勤務時間帯）'!$C$6:$S$35,17,FALSE))</f>
        <v/>
      </c>
      <c r="AW270" s="269" t="str">
        <f>IF(AW268="","",VLOOKUP(AW268,'参考様式１ シフト記号表（勤務時間帯）'!$C$6:$S$35,17,FALSE))</f>
        <v/>
      </c>
      <c r="AX270" s="328">
        <f>IF($BB$3="４週",SUM(S270:AT270),IF($BB$3="暦月",SUM(S270:AW270),""))</f>
        <v>0</v>
      </c>
      <c r="AY270" s="341"/>
      <c r="AZ270" s="353">
        <f>IF($BB$3="４週",AX270/4,IF($BB$3="暦月",'参考様式１（100名）'!AX270/('参考様式１（100名）'!$BB$8/7),""))</f>
        <v>0</v>
      </c>
      <c r="BA270" s="363"/>
      <c r="BB270" s="382"/>
      <c r="BC270" s="207"/>
      <c r="BD270" s="207"/>
      <c r="BE270" s="207"/>
      <c r="BF270" s="219"/>
    </row>
    <row r="271" spans="2:58" ht="20.25" customHeight="1">
      <c r="B271" s="101">
        <f>B268+1</f>
        <v>84</v>
      </c>
      <c r="C271" s="119"/>
      <c r="D271" s="137"/>
      <c r="E271" s="148"/>
      <c r="F271" s="156"/>
      <c r="G271" s="156"/>
      <c r="H271" s="180"/>
      <c r="I271" s="187"/>
      <c r="J271" s="187"/>
      <c r="K271" s="192"/>
      <c r="L271" s="199"/>
      <c r="M271" s="206"/>
      <c r="N271" s="206"/>
      <c r="O271" s="218"/>
      <c r="P271" s="227" t="s">
        <v>105</v>
      </c>
      <c r="Q271" s="236"/>
      <c r="R271" s="244"/>
      <c r="S271" s="431"/>
      <c r="T271" s="434"/>
      <c r="U271" s="434"/>
      <c r="V271" s="434"/>
      <c r="W271" s="434"/>
      <c r="X271" s="434"/>
      <c r="Y271" s="436"/>
      <c r="Z271" s="431"/>
      <c r="AA271" s="434"/>
      <c r="AB271" s="434"/>
      <c r="AC271" s="434"/>
      <c r="AD271" s="434"/>
      <c r="AE271" s="434"/>
      <c r="AF271" s="436"/>
      <c r="AG271" s="431"/>
      <c r="AH271" s="434"/>
      <c r="AI271" s="434"/>
      <c r="AJ271" s="434"/>
      <c r="AK271" s="434"/>
      <c r="AL271" s="434"/>
      <c r="AM271" s="436"/>
      <c r="AN271" s="431"/>
      <c r="AO271" s="434"/>
      <c r="AP271" s="434"/>
      <c r="AQ271" s="434"/>
      <c r="AR271" s="434"/>
      <c r="AS271" s="434"/>
      <c r="AT271" s="436"/>
      <c r="AU271" s="431"/>
      <c r="AV271" s="434"/>
      <c r="AW271" s="434"/>
      <c r="AX271" s="439"/>
      <c r="AY271" s="443"/>
      <c r="AZ271" s="446"/>
      <c r="BA271" s="449"/>
      <c r="BB271" s="380"/>
      <c r="BC271" s="206"/>
      <c r="BD271" s="206"/>
      <c r="BE271" s="206"/>
      <c r="BF271" s="218"/>
    </row>
    <row r="272" spans="2:58" ht="20.25" customHeight="1">
      <c r="B272" s="101"/>
      <c r="C272" s="120"/>
      <c r="D272" s="138"/>
      <c r="E272" s="149"/>
      <c r="F272" s="154"/>
      <c r="G272" s="167"/>
      <c r="H272" s="179"/>
      <c r="I272" s="187"/>
      <c r="J272" s="187"/>
      <c r="K272" s="192"/>
      <c r="L272" s="198"/>
      <c r="M272" s="205"/>
      <c r="N272" s="205"/>
      <c r="O272" s="217"/>
      <c r="P272" s="225" t="s">
        <v>40</v>
      </c>
      <c r="Q272" s="234"/>
      <c r="R272" s="242"/>
      <c r="S272" s="256" t="str">
        <f>IF(S271="","",VLOOKUP(S271,'参考様式１ シフト記号表（勤務時間帯）'!$C$6:$K$35,9,FALSE))</f>
        <v/>
      </c>
      <c r="T272" s="268" t="str">
        <f>IF(T271="","",VLOOKUP(T271,'参考様式１ シフト記号表（勤務時間帯）'!$C$6:$K$35,9,FALSE))</f>
        <v/>
      </c>
      <c r="U272" s="268" t="str">
        <f>IF(U271="","",VLOOKUP(U271,'参考様式１ シフト記号表（勤務時間帯）'!$C$6:$K$35,9,FALSE))</f>
        <v/>
      </c>
      <c r="V272" s="268" t="str">
        <f>IF(V271="","",VLOOKUP(V271,'参考様式１ シフト記号表（勤務時間帯）'!$C$6:$K$35,9,FALSE))</f>
        <v/>
      </c>
      <c r="W272" s="268" t="str">
        <f>IF(W271="","",VLOOKUP(W271,'参考様式１ シフト記号表（勤務時間帯）'!$C$6:$K$35,9,FALSE))</f>
        <v/>
      </c>
      <c r="X272" s="268" t="str">
        <f>IF(X271="","",VLOOKUP(X271,'参考様式１ シフト記号表（勤務時間帯）'!$C$6:$K$35,9,FALSE))</f>
        <v/>
      </c>
      <c r="Y272" s="280" t="str">
        <f>IF(Y271="","",VLOOKUP(Y271,'参考様式１ シフト記号表（勤務時間帯）'!$C$6:$K$35,9,FALSE))</f>
        <v/>
      </c>
      <c r="Z272" s="256" t="str">
        <f>IF(Z271="","",VLOOKUP(Z271,'参考様式１ シフト記号表（勤務時間帯）'!$C$6:$K$35,9,FALSE))</f>
        <v/>
      </c>
      <c r="AA272" s="268" t="str">
        <f>IF(AA271="","",VLOOKUP(AA271,'参考様式１ シフト記号表（勤務時間帯）'!$C$6:$K$35,9,FALSE))</f>
        <v/>
      </c>
      <c r="AB272" s="268" t="str">
        <f>IF(AB271="","",VLOOKUP(AB271,'参考様式１ シフト記号表（勤務時間帯）'!$C$6:$K$35,9,FALSE))</f>
        <v/>
      </c>
      <c r="AC272" s="268" t="str">
        <f>IF(AC271="","",VLOOKUP(AC271,'参考様式１ シフト記号表（勤務時間帯）'!$C$6:$K$35,9,FALSE))</f>
        <v/>
      </c>
      <c r="AD272" s="268" t="str">
        <f>IF(AD271="","",VLOOKUP(AD271,'参考様式１ シフト記号表（勤務時間帯）'!$C$6:$K$35,9,FALSE))</f>
        <v/>
      </c>
      <c r="AE272" s="268" t="str">
        <f>IF(AE271="","",VLOOKUP(AE271,'参考様式１ シフト記号表（勤務時間帯）'!$C$6:$K$35,9,FALSE))</f>
        <v/>
      </c>
      <c r="AF272" s="280" t="str">
        <f>IF(AF271="","",VLOOKUP(AF271,'参考様式１ シフト記号表（勤務時間帯）'!$C$6:$K$35,9,FALSE))</f>
        <v/>
      </c>
      <c r="AG272" s="256" t="str">
        <f>IF(AG271="","",VLOOKUP(AG271,'参考様式１ シフト記号表（勤務時間帯）'!$C$6:$K$35,9,FALSE))</f>
        <v/>
      </c>
      <c r="AH272" s="268" t="str">
        <f>IF(AH271="","",VLOOKUP(AH271,'参考様式１ シフト記号表（勤務時間帯）'!$C$6:$K$35,9,FALSE))</f>
        <v/>
      </c>
      <c r="AI272" s="268" t="str">
        <f>IF(AI271="","",VLOOKUP(AI271,'参考様式１ シフト記号表（勤務時間帯）'!$C$6:$K$35,9,FALSE))</f>
        <v/>
      </c>
      <c r="AJ272" s="268" t="str">
        <f>IF(AJ271="","",VLOOKUP(AJ271,'参考様式１ シフト記号表（勤務時間帯）'!$C$6:$K$35,9,FALSE))</f>
        <v/>
      </c>
      <c r="AK272" s="268" t="str">
        <f>IF(AK271="","",VLOOKUP(AK271,'参考様式１ シフト記号表（勤務時間帯）'!$C$6:$K$35,9,FALSE))</f>
        <v/>
      </c>
      <c r="AL272" s="268" t="str">
        <f>IF(AL271="","",VLOOKUP(AL271,'参考様式１ シフト記号表（勤務時間帯）'!$C$6:$K$35,9,FALSE))</f>
        <v/>
      </c>
      <c r="AM272" s="280" t="str">
        <f>IF(AM271="","",VLOOKUP(AM271,'参考様式１ シフト記号表（勤務時間帯）'!$C$6:$K$35,9,FALSE))</f>
        <v/>
      </c>
      <c r="AN272" s="256" t="str">
        <f>IF(AN271="","",VLOOKUP(AN271,'参考様式１ シフト記号表（勤務時間帯）'!$C$6:$K$35,9,FALSE))</f>
        <v/>
      </c>
      <c r="AO272" s="268" t="str">
        <f>IF(AO271="","",VLOOKUP(AO271,'参考様式１ シフト記号表（勤務時間帯）'!$C$6:$K$35,9,FALSE))</f>
        <v/>
      </c>
      <c r="AP272" s="268" t="str">
        <f>IF(AP271="","",VLOOKUP(AP271,'参考様式１ シフト記号表（勤務時間帯）'!$C$6:$K$35,9,FALSE))</f>
        <v/>
      </c>
      <c r="AQ272" s="268" t="str">
        <f>IF(AQ271="","",VLOOKUP(AQ271,'参考様式１ シフト記号表（勤務時間帯）'!$C$6:$K$35,9,FALSE))</f>
        <v/>
      </c>
      <c r="AR272" s="268" t="str">
        <f>IF(AR271="","",VLOOKUP(AR271,'参考様式１ シフト記号表（勤務時間帯）'!$C$6:$K$35,9,FALSE))</f>
        <v/>
      </c>
      <c r="AS272" s="268" t="str">
        <f>IF(AS271="","",VLOOKUP(AS271,'参考様式１ シフト記号表（勤務時間帯）'!$C$6:$K$35,9,FALSE))</f>
        <v/>
      </c>
      <c r="AT272" s="280" t="str">
        <f>IF(AT271="","",VLOOKUP(AT271,'参考様式１ シフト記号表（勤務時間帯）'!$C$6:$K$35,9,FALSE))</f>
        <v/>
      </c>
      <c r="AU272" s="256" t="str">
        <f>IF(AU271="","",VLOOKUP(AU271,'参考様式１ シフト記号表（勤務時間帯）'!$C$6:$K$35,9,FALSE))</f>
        <v/>
      </c>
      <c r="AV272" s="268" t="str">
        <f>IF(AV271="","",VLOOKUP(AV271,'参考様式１ シフト記号表（勤務時間帯）'!$C$6:$K$35,9,FALSE))</f>
        <v/>
      </c>
      <c r="AW272" s="268" t="str">
        <f>IF(AW271="","",VLOOKUP(AW271,'参考様式１ シフト記号表（勤務時間帯）'!$C$6:$K$35,9,FALSE))</f>
        <v/>
      </c>
      <c r="AX272" s="327">
        <f>IF($BB$3="４週",SUM(S272:AT272),IF($BB$3="暦月",SUM(S272:AW272),""))</f>
        <v>0</v>
      </c>
      <c r="AY272" s="340"/>
      <c r="AZ272" s="352">
        <f>IF($BB$3="４週",AX272/4,IF($BB$3="暦月",'参考様式１（100名）'!AX272/('参考様式１（100名）'!$BB$8/7),""))</f>
        <v>0</v>
      </c>
      <c r="BA272" s="362"/>
      <c r="BB272" s="381"/>
      <c r="BC272" s="205"/>
      <c r="BD272" s="205"/>
      <c r="BE272" s="205"/>
      <c r="BF272" s="217"/>
    </row>
    <row r="273" spans="2:58" ht="20.25" customHeight="1">
      <c r="B273" s="101"/>
      <c r="C273" s="121"/>
      <c r="D273" s="139"/>
      <c r="E273" s="150"/>
      <c r="F273" s="423">
        <f>C271</f>
        <v>0</v>
      </c>
      <c r="G273" s="168"/>
      <c r="H273" s="179"/>
      <c r="I273" s="187"/>
      <c r="J273" s="187"/>
      <c r="K273" s="192"/>
      <c r="L273" s="200"/>
      <c r="M273" s="207"/>
      <c r="N273" s="207"/>
      <c r="O273" s="219"/>
      <c r="P273" s="226" t="s">
        <v>107</v>
      </c>
      <c r="Q273" s="235"/>
      <c r="R273" s="243"/>
      <c r="S273" s="257" t="str">
        <f>IF(S271="","",VLOOKUP(S271,'参考様式１ シフト記号表（勤務時間帯）'!$C$6:$S$35,17,FALSE))</f>
        <v/>
      </c>
      <c r="T273" s="269" t="str">
        <f>IF(T271="","",VLOOKUP(T271,'参考様式１ シフト記号表（勤務時間帯）'!$C$6:$S$35,17,FALSE))</f>
        <v/>
      </c>
      <c r="U273" s="269" t="str">
        <f>IF(U271="","",VLOOKUP(U271,'参考様式１ シフト記号表（勤務時間帯）'!$C$6:$S$35,17,FALSE))</f>
        <v/>
      </c>
      <c r="V273" s="269" t="str">
        <f>IF(V271="","",VLOOKUP(V271,'参考様式１ シフト記号表（勤務時間帯）'!$C$6:$S$35,17,FALSE))</f>
        <v/>
      </c>
      <c r="W273" s="269" t="str">
        <f>IF(W271="","",VLOOKUP(W271,'参考様式１ シフト記号表（勤務時間帯）'!$C$6:$S$35,17,FALSE))</f>
        <v/>
      </c>
      <c r="X273" s="269" t="str">
        <f>IF(X271="","",VLOOKUP(X271,'参考様式１ シフト記号表（勤務時間帯）'!$C$6:$S$35,17,FALSE))</f>
        <v/>
      </c>
      <c r="Y273" s="281" t="str">
        <f>IF(Y271="","",VLOOKUP(Y271,'参考様式１ シフト記号表（勤務時間帯）'!$C$6:$S$35,17,FALSE))</f>
        <v/>
      </c>
      <c r="Z273" s="257" t="str">
        <f>IF(Z271="","",VLOOKUP(Z271,'参考様式１ シフト記号表（勤務時間帯）'!$C$6:$S$35,17,FALSE))</f>
        <v/>
      </c>
      <c r="AA273" s="269" t="str">
        <f>IF(AA271="","",VLOOKUP(AA271,'参考様式１ シフト記号表（勤務時間帯）'!$C$6:$S$35,17,FALSE))</f>
        <v/>
      </c>
      <c r="AB273" s="269" t="str">
        <f>IF(AB271="","",VLOOKUP(AB271,'参考様式１ シフト記号表（勤務時間帯）'!$C$6:$S$35,17,FALSE))</f>
        <v/>
      </c>
      <c r="AC273" s="269" t="str">
        <f>IF(AC271="","",VLOOKUP(AC271,'参考様式１ シフト記号表（勤務時間帯）'!$C$6:$S$35,17,FALSE))</f>
        <v/>
      </c>
      <c r="AD273" s="269" t="str">
        <f>IF(AD271="","",VLOOKUP(AD271,'参考様式１ シフト記号表（勤務時間帯）'!$C$6:$S$35,17,FALSE))</f>
        <v/>
      </c>
      <c r="AE273" s="269" t="str">
        <f>IF(AE271="","",VLOOKUP(AE271,'参考様式１ シフト記号表（勤務時間帯）'!$C$6:$S$35,17,FALSE))</f>
        <v/>
      </c>
      <c r="AF273" s="281" t="str">
        <f>IF(AF271="","",VLOOKUP(AF271,'参考様式１ シフト記号表（勤務時間帯）'!$C$6:$S$35,17,FALSE))</f>
        <v/>
      </c>
      <c r="AG273" s="257" t="str">
        <f>IF(AG271="","",VLOOKUP(AG271,'参考様式１ シフト記号表（勤務時間帯）'!$C$6:$S$35,17,FALSE))</f>
        <v/>
      </c>
      <c r="AH273" s="269" t="str">
        <f>IF(AH271="","",VLOOKUP(AH271,'参考様式１ シフト記号表（勤務時間帯）'!$C$6:$S$35,17,FALSE))</f>
        <v/>
      </c>
      <c r="AI273" s="269" t="str">
        <f>IF(AI271="","",VLOOKUP(AI271,'参考様式１ シフト記号表（勤務時間帯）'!$C$6:$S$35,17,FALSE))</f>
        <v/>
      </c>
      <c r="AJ273" s="269" t="str">
        <f>IF(AJ271="","",VLOOKUP(AJ271,'参考様式１ シフト記号表（勤務時間帯）'!$C$6:$S$35,17,FALSE))</f>
        <v/>
      </c>
      <c r="AK273" s="269" t="str">
        <f>IF(AK271="","",VLOOKUP(AK271,'参考様式１ シフト記号表（勤務時間帯）'!$C$6:$S$35,17,FALSE))</f>
        <v/>
      </c>
      <c r="AL273" s="269" t="str">
        <f>IF(AL271="","",VLOOKUP(AL271,'参考様式１ シフト記号表（勤務時間帯）'!$C$6:$S$35,17,FALSE))</f>
        <v/>
      </c>
      <c r="AM273" s="281" t="str">
        <f>IF(AM271="","",VLOOKUP(AM271,'参考様式１ シフト記号表（勤務時間帯）'!$C$6:$S$35,17,FALSE))</f>
        <v/>
      </c>
      <c r="AN273" s="257" t="str">
        <f>IF(AN271="","",VLOOKUP(AN271,'参考様式１ シフト記号表（勤務時間帯）'!$C$6:$S$35,17,FALSE))</f>
        <v/>
      </c>
      <c r="AO273" s="269" t="str">
        <f>IF(AO271="","",VLOOKUP(AO271,'参考様式１ シフト記号表（勤務時間帯）'!$C$6:$S$35,17,FALSE))</f>
        <v/>
      </c>
      <c r="AP273" s="269" t="str">
        <f>IF(AP271="","",VLOOKUP(AP271,'参考様式１ シフト記号表（勤務時間帯）'!$C$6:$S$35,17,FALSE))</f>
        <v/>
      </c>
      <c r="AQ273" s="269" t="str">
        <f>IF(AQ271="","",VLOOKUP(AQ271,'参考様式１ シフト記号表（勤務時間帯）'!$C$6:$S$35,17,FALSE))</f>
        <v/>
      </c>
      <c r="AR273" s="269" t="str">
        <f>IF(AR271="","",VLOOKUP(AR271,'参考様式１ シフト記号表（勤務時間帯）'!$C$6:$S$35,17,FALSE))</f>
        <v/>
      </c>
      <c r="AS273" s="269" t="str">
        <f>IF(AS271="","",VLOOKUP(AS271,'参考様式１ シフト記号表（勤務時間帯）'!$C$6:$S$35,17,FALSE))</f>
        <v/>
      </c>
      <c r="AT273" s="281" t="str">
        <f>IF(AT271="","",VLOOKUP(AT271,'参考様式１ シフト記号表（勤務時間帯）'!$C$6:$S$35,17,FALSE))</f>
        <v/>
      </c>
      <c r="AU273" s="257" t="str">
        <f>IF(AU271="","",VLOOKUP(AU271,'参考様式１ シフト記号表（勤務時間帯）'!$C$6:$S$35,17,FALSE))</f>
        <v/>
      </c>
      <c r="AV273" s="269" t="str">
        <f>IF(AV271="","",VLOOKUP(AV271,'参考様式１ シフト記号表（勤務時間帯）'!$C$6:$S$35,17,FALSE))</f>
        <v/>
      </c>
      <c r="AW273" s="269" t="str">
        <f>IF(AW271="","",VLOOKUP(AW271,'参考様式１ シフト記号表（勤務時間帯）'!$C$6:$S$35,17,FALSE))</f>
        <v/>
      </c>
      <c r="AX273" s="328">
        <f>IF($BB$3="４週",SUM(S273:AT273),IF($BB$3="暦月",SUM(S273:AW273),""))</f>
        <v>0</v>
      </c>
      <c r="AY273" s="341"/>
      <c r="AZ273" s="353">
        <f>IF($BB$3="４週",AX273/4,IF($BB$3="暦月",'参考様式１（100名）'!AX273/('参考様式１（100名）'!$BB$8/7),""))</f>
        <v>0</v>
      </c>
      <c r="BA273" s="363"/>
      <c r="BB273" s="382"/>
      <c r="BC273" s="207"/>
      <c r="BD273" s="207"/>
      <c r="BE273" s="207"/>
      <c r="BF273" s="219"/>
    </row>
    <row r="274" spans="2:58" ht="20.25" customHeight="1">
      <c r="B274" s="101">
        <f>B271+1</f>
        <v>85</v>
      </c>
      <c r="C274" s="119"/>
      <c r="D274" s="137"/>
      <c r="E274" s="148"/>
      <c r="F274" s="156"/>
      <c r="G274" s="156"/>
      <c r="H274" s="180"/>
      <c r="I274" s="187"/>
      <c r="J274" s="187"/>
      <c r="K274" s="192"/>
      <c r="L274" s="199"/>
      <c r="M274" s="206"/>
      <c r="N274" s="206"/>
      <c r="O274" s="218"/>
      <c r="P274" s="227" t="s">
        <v>105</v>
      </c>
      <c r="Q274" s="236"/>
      <c r="R274" s="244"/>
      <c r="S274" s="431"/>
      <c r="T274" s="434"/>
      <c r="U274" s="434"/>
      <c r="V274" s="434"/>
      <c r="W274" s="434"/>
      <c r="X274" s="434"/>
      <c r="Y274" s="436"/>
      <c r="Z274" s="431"/>
      <c r="AA274" s="434"/>
      <c r="AB274" s="434"/>
      <c r="AC274" s="434"/>
      <c r="AD274" s="434"/>
      <c r="AE274" s="434"/>
      <c r="AF274" s="436"/>
      <c r="AG274" s="431"/>
      <c r="AH274" s="434"/>
      <c r="AI274" s="434"/>
      <c r="AJ274" s="434"/>
      <c r="AK274" s="434"/>
      <c r="AL274" s="434"/>
      <c r="AM274" s="436"/>
      <c r="AN274" s="431"/>
      <c r="AO274" s="434"/>
      <c r="AP274" s="434"/>
      <c r="AQ274" s="434"/>
      <c r="AR274" s="434"/>
      <c r="AS274" s="434"/>
      <c r="AT274" s="436"/>
      <c r="AU274" s="431"/>
      <c r="AV274" s="434"/>
      <c r="AW274" s="434"/>
      <c r="AX274" s="439"/>
      <c r="AY274" s="443"/>
      <c r="AZ274" s="446"/>
      <c r="BA274" s="449"/>
      <c r="BB274" s="380"/>
      <c r="BC274" s="206"/>
      <c r="BD274" s="206"/>
      <c r="BE274" s="206"/>
      <c r="BF274" s="218"/>
    </row>
    <row r="275" spans="2:58" ht="20.25" customHeight="1">
      <c r="B275" s="101"/>
      <c r="C275" s="120"/>
      <c r="D275" s="138"/>
      <c r="E275" s="149"/>
      <c r="F275" s="154"/>
      <c r="G275" s="167"/>
      <c r="H275" s="179"/>
      <c r="I275" s="187"/>
      <c r="J275" s="187"/>
      <c r="K275" s="192"/>
      <c r="L275" s="198"/>
      <c r="M275" s="205"/>
      <c r="N275" s="205"/>
      <c r="O275" s="217"/>
      <c r="P275" s="225" t="s">
        <v>40</v>
      </c>
      <c r="Q275" s="234"/>
      <c r="R275" s="242"/>
      <c r="S275" s="256" t="str">
        <f>IF(S274="","",VLOOKUP(S274,'参考様式１ シフト記号表（勤務時間帯）'!$C$6:$K$35,9,FALSE))</f>
        <v/>
      </c>
      <c r="T275" s="268" t="str">
        <f>IF(T274="","",VLOOKUP(T274,'参考様式１ シフト記号表（勤務時間帯）'!$C$6:$K$35,9,FALSE))</f>
        <v/>
      </c>
      <c r="U275" s="268" t="str">
        <f>IF(U274="","",VLOOKUP(U274,'参考様式１ シフト記号表（勤務時間帯）'!$C$6:$K$35,9,FALSE))</f>
        <v/>
      </c>
      <c r="V275" s="268" t="str">
        <f>IF(V274="","",VLOOKUP(V274,'参考様式１ シフト記号表（勤務時間帯）'!$C$6:$K$35,9,FALSE))</f>
        <v/>
      </c>
      <c r="W275" s="268" t="str">
        <f>IF(W274="","",VLOOKUP(W274,'参考様式１ シフト記号表（勤務時間帯）'!$C$6:$K$35,9,FALSE))</f>
        <v/>
      </c>
      <c r="X275" s="268" t="str">
        <f>IF(X274="","",VLOOKUP(X274,'参考様式１ シフト記号表（勤務時間帯）'!$C$6:$K$35,9,FALSE))</f>
        <v/>
      </c>
      <c r="Y275" s="280" t="str">
        <f>IF(Y274="","",VLOOKUP(Y274,'参考様式１ シフト記号表（勤務時間帯）'!$C$6:$K$35,9,FALSE))</f>
        <v/>
      </c>
      <c r="Z275" s="256" t="str">
        <f>IF(Z274="","",VLOOKUP(Z274,'参考様式１ シフト記号表（勤務時間帯）'!$C$6:$K$35,9,FALSE))</f>
        <v/>
      </c>
      <c r="AA275" s="268" t="str">
        <f>IF(AA274="","",VLOOKUP(AA274,'参考様式１ シフト記号表（勤務時間帯）'!$C$6:$K$35,9,FALSE))</f>
        <v/>
      </c>
      <c r="AB275" s="268" t="str">
        <f>IF(AB274="","",VLOOKUP(AB274,'参考様式１ シフト記号表（勤務時間帯）'!$C$6:$K$35,9,FALSE))</f>
        <v/>
      </c>
      <c r="AC275" s="268" t="str">
        <f>IF(AC274="","",VLOOKUP(AC274,'参考様式１ シフト記号表（勤務時間帯）'!$C$6:$K$35,9,FALSE))</f>
        <v/>
      </c>
      <c r="AD275" s="268" t="str">
        <f>IF(AD274="","",VLOOKUP(AD274,'参考様式１ シフト記号表（勤務時間帯）'!$C$6:$K$35,9,FALSE))</f>
        <v/>
      </c>
      <c r="AE275" s="268" t="str">
        <f>IF(AE274="","",VLOOKUP(AE274,'参考様式１ シフト記号表（勤務時間帯）'!$C$6:$K$35,9,FALSE))</f>
        <v/>
      </c>
      <c r="AF275" s="280" t="str">
        <f>IF(AF274="","",VLOOKUP(AF274,'参考様式１ シフト記号表（勤務時間帯）'!$C$6:$K$35,9,FALSE))</f>
        <v/>
      </c>
      <c r="AG275" s="256" t="str">
        <f>IF(AG274="","",VLOOKUP(AG274,'参考様式１ シフト記号表（勤務時間帯）'!$C$6:$K$35,9,FALSE))</f>
        <v/>
      </c>
      <c r="AH275" s="268" t="str">
        <f>IF(AH274="","",VLOOKUP(AH274,'参考様式１ シフト記号表（勤務時間帯）'!$C$6:$K$35,9,FALSE))</f>
        <v/>
      </c>
      <c r="AI275" s="268" t="str">
        <f>IF(AI274="","",VLOOKUP(AI274,'参考様式１ シフト記号表（勤務時間帯）'!$C$6:$K$35,9,FALSE))</f>
        <v/>
      </c>
      <c r="AJ275" s="268" t="str">
        <f>IF(AJ274="","",VLOOKUP(AJ274,'参考様式１ シフト記号表（勤務時間帯）'!$C$6:$K$35,9,FALSE))</f>
        <v/>
      </c>
      <c r="AK275" s="268" t="str">
        <f>IF(AK274="","",VLOOKUP(AK274,'参考様式１ シフト記号表（勤務時間帯）'!$C$6:$K$35,9,FALSE))</f>
        <v/>
      </c>
      <c r="AL275" s="268" t="str">
        <f>IF(AL274="","",VLOOKUP(AL274,'参考様式１ シフト記号表（勤務時間帯）'!$C$6:$K$35,9,FALSE))</f>
        <v/>
      </c>
      <c r="AM275" s="280" t="str">
        <f>IF(AM274="","",VLOOKUP(AM274,'参考様式１ シフト記号表（勤務時間帯）'!$C$6:$K$35,9,FALSE))</f>
        <v/>
      </c>
      <c r="AN275" s="256" t="str">
        <f>IF(AN274="","",VLOOKUP(AN274,'参考様式１ シフト記号表（勤務時間帯）'!$C$6:$K$35,9,FALSE))</f>
        <v/>
      </c>
      <c r="AO275" s="268" t="str">
        <f>IF(AO274="","",VLOOKUP(AO274,'参考様式１ シフト記号表（勤務時間帯）'!$C$6:$K$35,9,FALSE))</f>
        <v/>
      </c>
      <c r="AP275" s="268" t="str">
        <f>IF(AP274="","",VLOOKUP(AP274,'参考様式１ シフト記号表（勤務時間帯）'!$C$6:$K$35,9,FALSE))</f>
        <v/>
      </c>
      <c r="AQ275" s="268" t="str">
        <f>IF(AQ274="","",VLOOKUP(AQ274,'参考様式１ シフト記号表（勤務時間帯）'!$C$6:$K$35,9,FALSE))</f>
        <v/>
      </c>
      <c r="AR275" s="268" t="str">
        <f>IF(AR274="","",VLOOKUP(AR274,'参考様式１ シフト記号表（勤務時間帯）'!$C$6:$K$35,9,FALSE))</f>
        <v/>
      </c>
      <c r="AS275" s="268" t="str">
        <f>IF(AS274="","",VLOOKUP(AS274,'参考様式１ シフト記号表（勤務時間帯）'!$C$6:$K$35,9,FALSE))</f>
        <v/>
      </c>
      <c r="AT275" s="280" t="str">
        <f>IF(AT274="","",VLOOKUP(AT274,'参考様式１ シフト記号表（勤務時間帯）'!$C$6:$K$35,9,FALSE))</f>
        <v/>
      </c>
      <c r="AU275" s="256" t="str">
        <f>IF(AU274="","",VLOOKUP(AU274,'参考様式１ シフト記号表（勤務時間帯）'!$C$6:$K$35,9,FALSE))</f>
        <v/>
      </c>
      <c r="AV275" s="268" t="str">
        <f>IF(AV274="","",VLOOKUP(AV274,'参考様式１ シフト記号表（勤務時間帯）'!$C$6:$K$35,9,FALSE))</f>
        <v/>
      </c>
      <c r="AW275" s="268" t="str">
        <f>IF(AW274="","",VLOOKUP(AW274,'参考様式１ シフト記号表（勤務時間帯）'!$C$6:$K$35,9,FALSE))</f>
        <v/>
      </c>
      <c r="AX275" s="327">
        <f>IF($BB$3="４週",SUM(S275:AT275),IF($BB$3="暦月",SUM(S275:AW275),""))</f>
        <v>0</v>
      </c>
      <c r="AY275" s="340"/>
      <c r="AZ275" s="352">
        <f>IF($BB$3="４週",AX275/4,IF($BB$3="暦月",'参考様式１（100名）'!AX275/('参考様式１（100名）'!$BB$8/7),""))</f>
        <v>0</v>
      </c>
      <c r="BA275" s="362"/>
      <c r="BB275" s="381"/>
      <c r="BC275" s="205"/>
      <c r="BD275" s="205"/>
      <c r="BE275" s="205"/>
      <c r="BF275" s="217"/>
    </row>
    <row r="276" spans="2:58" ht="20.25" customHeight="1">
      <c r="B276" s="101"/>
      <c r="C276" s="121"/>
      <c r="D276" s="139"/>
      <c r="E276" s="150"/>
      <c r="F276" s="423">
        <f>C274</f>
        <v>0</v>
      </c>
      <c r="G276" s="168"/>
      <c r="H276" s="179"/>
      <c r="I276" s="187"/>
      <c r="J276" s="187"/>
      <c r="K276" s="192"/>
      <c r="L276" s="200"/>
      <c r="M276" s="207"/>
      <c r="N276" s="207"/>
      <c r="O276" s="219"/>
      <c r="P276" s="226" t="s">
        <v>107</v>
      </c>
      <c r="Q276" s="235"/>
      <c r="R276" s="243"/>
      <c r="S276" s="257" t="str">
        <f>IF(S274="","",VLOOKUP(S274,'参考様式１ シフト記号表（勤務時間帯）'!$C$6:$S$35,17,FALSE))</f>
        <v/>
      </c>
      <c r="T276" s="269" t="str">
        <f>IF(T274="","",VLOOKUP(T274,'参考様式１ シフト記号表（勤務時間帯）'!$C$6:$S$35,17,FALSE))</f>
        <v/>
      </c>
      <c r="U276" s="269" t="str">
        <f>IF(U274="","",VLOOKUP(U274,'参考様式１ シフト記号表（勤務時間帯）'!$C$6:$S$35,17,FALSE))</f>
        <v/>
      </c>
      <c r="V276" s="269" t="str">
        <f>IF(V274="","",VLOOKUP(V274,'参考様式１ シフト記号表（勤務時間帯）'!$C$6:$S$35,17,FALSE))</f>
        <v/>
      </c>
      <c r="W276" s="269" t="str">
        <f>IF(W274="","",VLOOKUP(W274,'参考様式１ シフト記号表（勤務時間帯）'!$C$6:$S$35,17,FALSE))</f>
        <v/>
      </c>
      <c r="X276" s="269" t="str">
        <f>IF(X274="","",VLOOKUP(X274,'参考様式１ シフト記号表（勤務時間帯）'!$C$6:$S$35,17,FALSE))</f>
        <v/>
      </c>
      <c r="Y276" s="281" t="str">
        <f>IF(Y274="","",VLOOKUP(Y274,'参考様式１ シフト記号表（勤務時間帯）'!$C$6:$S$35,17,FALSE))</f>
        <v/>
      </c>
      <c r="Z276" s="257" t="str">
        <f>IF(Z274="","",VLOOKUP(Z274,'参考様式１ シフト記号表（勤務時間帯）'!$C$6:$S$35,17,FALSE))</f>
        <v/>
      </c>
      <c r="AA276" s="269" t="str">
        <f>IF(AA274="","",VLOOKUP(AA274,'参考様式１ シフト記号表（勤務時間帯）'!$C$6:$S$35,17,FALSE))</f>
        <v/>
      </c>
      <c r="AB276" s="269" t="str">
        <f>IF(AB274="","",VLOOKUP(AB274,'参考様式１ シフト記号表（勤務時間帯）'!$C$6:$S$35,17,FALSE))</f>
        <v/>
      </c>
      <c r="AC276" s="269" t="str">
        <f>IF(AC274="","",VLOOKUP(AC274,'参考様式１ シフト記号表（勤務時間帯）'!$C$6:$S$35,17,FALSE))</f>
        <v/>
      </c>
      <c r="AD276" s="269" t="str">
        <f>IF(AD274="","",VLOOKUP(AD274,'参考様式１ シフト記号表（勤務時間帯）'!$C$6:$S$35,17,FALSE))</f>
        <v/>
      </c>
      <c r="AE276" s="269" t="str">
        <f>IF(AE274="","",VLOOKUP(AE274,'参考様式１ シフト記号表（勤務時間帯）'!$C$6:$S$35,17,FALSE))</f>
        <v/>
      </c>
      <c r="AF276" s="281" t="str">
        <f>IF(AF274="","",VLOOKUP(AF274,'参考様式１ シフト記号表（勤務時間帯）'!$C$6:$S$35,17,FALSE))</f>
        <v/>
      </c>
      <c r="AG276" s="257" t="str">
        <f>IF(AG274="","",VLOOKUP(AG274,'参考様式１ シフト記号表（勤務時間帯）'!$C$6:$S$35,17,FALSE))</f>
        <v/>
      </c>
      <c r="AH276" s="269" t="str">
        <f>IF(AH274="","",VLOOKUP(AH274,'参考様式１ シフト記号表（勤務時間帯）'!$C$6:$S$35,17,FALSE))</f>
        <v/>
      </c>
      <c r="AI276" s="269" t="str">
        <f>IF(AI274="","",VLOOKUP(AI274,'参考様式１ シフト記号表（勤務時間帯）'!$C$6:$S$35,17,FALSE))</f>
        <v/>
      </c>
      <c r="AJ276" s="269" t="str">
        <f>IF(AJ274="","",VLOOKUP(AJ274,'参考様式１ シフト記号表（勤務時間帯）'!$C$6:$S$35,17,FALSE))</f>
        <v/>
      </c>
      <c r="AK276" s="269" t="str">
        <f>IF(AK274="","",VLOOKUP(AK274,'参考様式１ シフト記号表（勤務時間帯）'!$C$6:$S$35,17,FALSE))</f>
        <v/>
      </c>
      <c r="AL276" s="269" t="str">
        <f>IF(AL274="","",VLOOKUP(AL274,'参考様式１ シフト記号表（勤務時間帯）'!$C$6:$S$35,17,FALSE))</f>
        <v/>
      </c>
      <c r="AM276" s="281" t="str">
        <f>IF(AM274="","",VLOOKUP(AM274,'参考様式１ シフト記号表（勤務時間帯）'!$C$6:$S$35,17,FALSE))</f>
        <v/>
      </c>
      <c r="AN276" s="257" t="str">
        <f>IF(AN274="","",VLOOKUP(AN274,'参考様式１ シフト記号表（勤務時間帯）'!$C$6:$S$35,17,FALSE))</f>
        <v/>
      </c>
      <c r="AO276" s="269" t="str">
        <f>IF(AO274="","",VLOOKUP(AO274,'参考様式１ シフト記号表（勤務時間帯）'!$C$6:$S$35,17,FALSE))</f>
        <v/>
      </c>
      <c r="AP276" s="269" t="str">
        <f>IF(AP274="","",VLOOKUP(AP274,'参考様式１ シフト記号表（勤務時間帯）'!$C$6:$S$35,17,FALSE))</f>
        <v/>
      </c>
      <c r="AQ276" s="269" t="str">
        <f>IF(AQ274="","",VLOOKUP(AQ274,'参考様式１ シフト記号表（勤務時間帯）'!$C$6:$S$35,17,FALSE))</f>
        <v/>
      </c>
      <c r="AR276" s="269" t="str">
        <f>IF(AR274="","",VLOOKUP(AR274,'参考様式１ シフト記号表（勤務時間帯）'!$C$6:$S$35,17,FALSE))</f>
        <v/>
      </c>
      <c r="AS276" s="269" t="str">
        <f>IF(AS274="","",VLOOKUP(AS274,'参考様式１ シフト記号表（勤務時間帯）'!$C$6:$S$35,17,FALSE))</f>
        <v/>
      </c>
      <c r="AT276" s="281" t="str">
        <f>IF(AT274="","",VLOOKUP(AT274,'参考様式１ シフト記号表（勤務時間帯）'!$C$6:$S$35,17,FALSE))</f>
        <v/>
      </c>
      <c r="AU276" s="257" t="str">
        <f>IF(AU274="","",VLOOKUP(AU274,'参考様式１ シフト記号表（勤務時間帯）'!$C$6:$S$35,17,FALSE))</f>
        <v/>
      </c>
      <c r="AV276" s="269" t="str">
        <f>IF(AV274="","",VLOOKUP(AV274,'参考様式１ シフト記号表（勤務時間帯）'!$C$6:$S$35,17,FALSE))</f>
        <v/>
      </c>
      <c r="AW276" s="269" t="str">
        <f>IF(AW274="","",VLOOKUP(AW274,'参考様式１ シフト記号表（勤務時間帯）'!$C$6:$S$35,17,FALSE))</f>
        <v/>
      </c>
      <c r="AX276" s="328">
        <f>IF($BB$3="４週",SUM(S276:AT276),IF($BB$3="暦月",SUM(S276:AW276),""))</f>
        <v>0</v>
      </c>
      <c r="AY276" s="341"/>
      <c r="AZ276" s="353">
        <f>IF($BB$3="４週",AX276/4,IF($BB$3="暦月",'参考様式１（100名）'!AX276/('参考様式１（100名）'!$BB$8/7),""))</f>
        <v>0</v>
      </c>
      <c r="BA276" s="363"/>
      <c r="BB276" s="382"/>
      <c r="BC276" s="207"/>
      <c r="BD276" s="207"/>
      <c r="BE276" s="207"/>
      <c r="BF276" s="219"/>
    </row>
    <row r="277" spans="2:58" ht="20.25" customHeight="1">
      <c r="B277" s="101">
        <f>B274+1</f>
        <v>86</v>
      </c>
      <c r="C277" s="119"/>
      <c r="D277" s="137"/>
      <c r="E277" s="148"/>
      <c r="F277" s="156"/>
      <c r="G277" s="156"/>
      <c r="H277" s="180"/>
      <c r="I277" s="187"/>
      <c r="J277" s="187"/>
      <c r="K277" s="192"/>
      <c r="L277" s="199"/>
      <c r="M277" s="206"/>
      <c r="N277" s="206"/>
      <c r="O277" s="218"/>
      <c r="P277" s="227" t="s">
        <v>105</v>
      </c>
      <c r="Q277" s="236"/>
      <c r="R277" s="244"/>
      <c r="S277" s="431"/>
      <c r="T277" s="434"/>
      <c r="U277" s="434"/>
      <c r="V277" s="434"/>
      <c r="W277" s="434"/>
      <c r="X277" s="434"/>
      <c r="Y277" s="436"/>
      <c r="Z277" s="431"/>
      <c r="AA277" s="434"/>
      <c r="AB277" s="434"/>
      <c r="AC277" s="434"/>
      <c r="AD277" s="434"/>
      <c r="AE277" s="434"/>
      <c r="AF277" s="436"/>
      <c r="AG277" s="431"/>
      <c r="AH277" s="434"/>
      <c r="AI277" s="434"/>
      <c r="AJ277" s="434"/>
      <c r="AK277" s="434"/>
      <c r="AL277" s="434"/>
      <c r="AM277" s="436"/>
      <c r="AN277" s="431"/>
      <c r="AO277" s="434"/>
      <c r="AP277" s="434"/>
      <c r="AQ277" s="434"/>
      <c r="AR277" s="434"/>
      <c r="AS277" s="434"/>
      <c r="AT277" s="436"/>
      <c r="AU277" s="431"/>
      <c r="AV277" s="434"/>
      <c r="AW277" s="434"/>
      <c r="AX277" s="439"/>
      <c r="AY277" s="443"/>
      <c r="AZ277" s="446"/>
      <c r="BA277" s="449"/>
      <c r="BB277" s="380"/>
      <c r="BC277" s="206"/>
      <c r="BD277" s="206"/>
      <c r="BE277" s="206"/>
      <c r="BF277" s="218"/>
    </row>
    <row r="278" spans="2:58" ht="20.25" customHeight="1">
      <c r="B278" s="101"/>
      <c r="C278" s="120"/>
      <c r="D278" s="138"/>
      <c r="E278" s="149"/>
      <c r="F278" s="154"/>
      <c r="G278" s="167"/>
      <c r="H278" s="179"/>
      <c r="I278" s="187"/>
      <c r="J278" s="187"/>
      <c r="K278" s="192"/>
      <c r="L278" s="198"/>
      <c r="M278" s="205"/>
      <c r="N278" s="205"/>
      <c r="O278" s="217"/>
      <c r="P278" s="225" t="s">
        <v>40</v>
      </c>
      <c r="Q278" s="234"/>
      <c r="R278" s="242"/>
      <c r="S278" s="256" t="str">
        <f>IF(S277="","",VLOOKUP(S277,'参考様式１ シフト記号表（勤務時間帯）'!$C$6:$K$35,9,FALSE))</f>
        <v/>
      </c>
      <c r="T278" s="268" t="str">
        <f>IF(T277="","",VLOOKUP(T277,'参考様式１ シフト記号表（勤務時間帯）'!$C$6:$K$35,9,FALSE))</f>
        <v/>
      </c>
      <c r="U278" s="268" t="str">
        <f>IF(U277="","",VLOOKUP(U277,'参考様式１ シフト記号表（勤務時間帯）'!$C$6:$K$35,9,FALSE))</f>
        <v/>
      </c>
      <c r="V278" s="268" t="str">
        <f>IF(V277="","",VLOOKUP(V277,'参考様式１ シフト記号表（勤務時間帯）'!$C$6:$K$35,9,FALSE))</f>
        <v/>
      </c>
      <c r="W278" s="268" t="str">
        <f>IF(W277="","",VLOOKUP(W277,'参考様式１ シフト記号表（勤務時間帯）'!$C$6:$K$35,9,FALSE))</f>
        <v/>
      </c>
      <c r="X278" s="268" t="str">
        <f>IF(X277="","",VLOOKUP(X277,'参考様式１ シフト記号表（勤務時間帯）'!$C$6:$K$35,9,FALSE))</f>
        <v/>
      </c>
      <c r="Y278" s="280" t="str">
        <f>IF(Y277="","",VLOOKUP(Y277,'参考様式１ シフト記号表（勤務時間帯）'!$C$6:$K$35,9,FALSE))</f>
        <v/>
      </c>
      <c r="Z278" s="256" t="str">
        <f>IF(Z277="","",VLOOKUP(Z277,'参考様式１ シフト記号表（勤務時間帯）'!$C$6:$K$35,9,FALSE))</f>
        <v/>
      </c>
      <c r="AA278" s="268" t="str">
        <f>IF(AA277="","",VLOOKUP(AA277,'参考様式１ シフト記号表（勤務時間帯）'!$C$6:$K$35,9,FALSE))</f>
        <v/>
      </c>
      <c r="AB278" s="268" t="str">
        <f>IF(AB277="","",VLOOKUP(AB277,'参考様式１ シフト記号表（勤務時間帯）'!$C$6:$K$35,9,FALSE))</f>
        <v/>
      </c>
      <c r="AC278" s="268" t="str">
        <f>IF(AC277="","",VLOOKUP(AC277,'参考様式１ シフト記号表（勤務時間帯）'!$C$6:$K$35,9,FALSE))</f>
        <v/>
      </c>
      <c r="AD278" s="268" t="str">
        <f>IF(AD277="","",VLOOKUP(AD277,'参考様式１ シフト記号表（勤務時間帯）'!$C$6:$K$35,9,FALSE))</f>
        <v/>
      </c>
      <c r="AE278" s="268" t="str">
        <f>IF(AE277="","",VLOOKUP(AE277,'参考様式１ シフト記号表（勤務時間帯）'!$C$6:$K$35,9,FALSE))</f>
        <v/>
      </c>
      <c r="AF278" s="280" t="str">
        <f>IF(AF277="","",VLOOKUP(AF277,'参考様式１ シフト記号表（勤務時間帯）'!$C$6:$K$35,9,FALSE))</f>
        <v/>
      </c>
      <c r="AG278" s="256" t="str">
        <f>IF(AG277="","",VLOOKUP(AG277,'参考様式１ シフト記号表（勤務時間帯）'!$C$6:$K$35,9,FALSE))</f>
        <v/>
      </c>
      <c r="AH278" s="268" t="str">
        <f>IF(AH277="","",VLOOKUP(AH277,'参考様式１ シフト記号表（勤務時間帯）'!$C$6:$K$35,9,FALSE))</f>
        <v/>
      </c>
      <c r="AI278" s="268" t="str">
        <f>IF(AI277="","",VLOOKUP(AI277,'参考様式１ シフト記号表（勤務時間帯）'!$C$6:$K$35,9,FALSE))</f>
        <v/>
      </c>
      <c r="AJ278" s="268" t="str">
        <f>IF(AJ277="","",VLOOKUP(AJ277,'参考様式１ シフト記号表（勤務時間帯）'!$C$6:$K$35,9,FALSE))</f>
        <v/>
      </c>
      <c r="AK278" s="268" t="str">
        <f>IF(AK277="","",VLOOKUP(AK277,'参考様式１ シフト記号表（勤務時間帯）'!$C$6:$K$35,9,FALSE))</f>
        <v/>
      </c>
      <c r="AL278" s="268" t="str">
        <f>IF(AL277="","",VLOOKUP(AL277,'参考様式１ シフト記号表（勤務時間帯）'!$C$6:$K$35,9,FALSE))</f>
        <v/>
      </c>
      <c r="AM278" s="280" t="str">
        <f>IF(AM277="","",VLOOKUP(AM277,'参考様式１ シフト記号表（勤務時間帯）'!$C$6:$K$35,9,FALSE))</f>
        <v/>
      </c>
      <c r="AN278" s="256" t="str">
        <f>IF(AN277="","",VLOOKUP(AN277,'参考様式１ シフト記号表（勤務時間帯）'!$C$6:$K$35,9,FALSE))</f>
        <v/>
      </c>
      <c r="AO278" s="268" t="str">
        <f>IF(AO277="","",VLOOKUP(AO277,'参考様式１ シフト記号表（勤務時間帯）'!$C$6:$K$35,9,FALSE))</f>
        <v/>
      </c>
      <c r="AP278" s="268" t="str">
        <f>IF(AP277="","",VLOOKUP(AP277,'参考様式１ シフト記号表（勤務時間帯）'!$C$6:$K$35,9,FALSE))</f>
        <v/>
      </c>
      <c r="AQ278" s="268" t="str">
        <f>IF(AQ277="","",VLOOKUP(AQ277,'参考様式１ シフト記号表（勤務時間帯）'!$C$6:$K$35,9,FALSE))</f>
        <v/>
      </c>
      <c r="AR278" s="268" t="str">
        <f>IF(AR277="","",VLOOKUP(AR277,'参考様式１ シフト記号表（勤務時間帯）'!$C$6:$K$35,9,FALSE))</f>
        <v/>
      </c>
      <c r="AS278" s="268" t="str">
        <f>IF(AS277="","",VLOOKUP(AS277,'参考様式１ シフト記号表（勤務時間帯）'!$C$6:$K$35,9,FALSE))</f>
        <v/>
      </c>
      <c r="AT278" s="280" t="str">
        <f>IF(AT277="","",VLOOKUP(AT277,'参考様式１ シフト記号表（勤務時間帯）'!$C$6:$K$35,9,FALSE))</f>
        <v/>
      </c>
      <c r="AU278" s="256" t="str">
        <f>IF(AU277="","",VLOOKUP(AU277,'参考様式１ シフト記号表（勤務時間帯）'!$C$6:$K$35,9,FALSE))</f>
        <v/>
      </c>
      <c r="AV278" s="268" t="str">
        <f>IF(AV277="","",VLOOKUP(AV277,'参考様式１ シフト記号表（勤務時間帯）'!$C$6:$K$35,9,FALSE))</f>
        <v/>
      </c>
      <c r="AW278" s="268" t="str">
        <f>IF(AW277="","",VLOOKUP(AW277,'参考様式１ シフト記号表（勤務時間帯）'!$C$6:$K$35,9,FALSE))</f>
        <v/>
      </c>
      <c r="AX278" s="327">
        <f>IF($BB$3="４週",SUM(S278:AT278),IF($BB$3="暦月",SUM(S278:AW278),""))</f>
        <v>0</v>
      </c>
      <c r="AY278" s="340"/>
      <c r="AZ278" s="352">
        <f>IF($BB$3="４週",AX278/4,IF($BB$3="暦月",'参考様式１（100名）'!AX278/('参考様式１（100名）'!$BB$8/7),""))</f>
        <v>0</v>
      </c>
      <c r="BA278" s="362"/>
      <c r="BB278" s="381"/>
      <c r="BC278" s="205"/>
      <c r="BD278" s="205"/>
      <c r="BE278" s="205"/>
      <c r="BF278" s="217"/>
    </row>
    <row r="279" spans="2:58" ht="20.25" customHeight="1">
      <c r="B279" s="101"/>
      <c r="C279" s="121"/>
      <c r="D279" s="139"/>
      <c r="E279" s="150"/>
      <c r="F279" s="423">
        <f>C277</f>
        <v>0</v>
      </c>
      <c r="G279" s="168"/>
      <c r="H279" s="179"/>
      <c r="I279" s="187"/>
      <c r="J279" s="187"/>
      <c r="K279" s="192"/>
      <c r="L279" s="200"/>
      <c r="M279" s="207"/>
      <c r="N279" s="207"/>
      <c r="O279" s="219"/>
      <c r="P279" s="226" t="s">
        <v>107</v>
      </c>
      <c r="Q279" s="235"/>
      <c r="R279" s="243"/>
      <c r="S279" s="257" t="str">
        <f>IF(S277="","",VLOOKUP(S277,'参考様式１ シフト記号表（勤務時間帯）'!$C$6:$S$35,17,FALSE))</f>
        <v/>
      </c>
      <c r="T279" s="269" t="str">
        <f>IF(T277="","",VLOOKUP(T277,'参考様式１ シフト記号表（勤務時間帯）'!$C$6:$S$35,17,FALSE))</f>
        <v/>
      </c>
      <c r="U279" s="269" t="str">
        <f>IF(U277="","",VLOOKUP(U277,'参考様式１ シフト記号表（勤務時間帯）'!$C$6:$S$35,17,FALSE))</f>
        <v/>
      </c>
      <c r="V279" s="269" t="str">
        <f>IF(V277="","",VLOOKUP(V277,'参考様式１ シフト記号表（勤務時間帯）'!$C$6:$S$35,17,FALSE))</f>
        <v/>
      </c>
      <c r="W279" s="269" t="str">
        <f>IF(W277="","",VLOOKUP(W277,'参考様式１ シフト記号表（勤務時間帯）'!$C$6:$S$35,17,FALSE))</f>
        <v/>
      </c>
      <c r="X279" s="269" t="str">
        <f>IF(X277="","",VLOOKUP(X277,'参考様式１ シフト記号表（勤務時間帯）'!$C$6:$S$35,17,FALSE))</f>
        <v/>
      </c>
      <c r="Y279" s="281" t="str">
        <f>IF(Y277="","",VLOOKUP(Y277,'参考様式１ シフト記号表（勤務時間帯）'!$C$6:$S$35,17,FALSE))</f>
        <v/>
      </c>
      <c r="Z279" s="257" t="str">
        <f>IF(Z277="","",VLOOKUP(Z277,'参考様式１ シフト記号表（勤務時間帯）'!$C$6:$S$35,17,FALSE))</f>
        <v/>
      </c>
      <c r="AA279" s="269" t="str">
        <f>IF(AA277="","",VLOOKUP(AA277,'参考様式１ シフト記号表（勤務時間帯）'!$C$6:$S$35,17,FALSE))</f>
        <v/>
      </c>
      <c r="AB279" s="269" t="str">
        <f>IF(AB277="","",VLOOKUP(AB277,'参考様式１ シフト記号表（勤務時間帯）'!$C$6:$S$35,17,FALSE))</f>
        <v/>
      </c>
      <c r="AC279" s="269" t="str">
        <f>IF(AC277="","",VLOOKUP(AC277,'参考様式１ シフト記号表（勤務時間帯）'!$C$6:$S$35,17,FALSE))</f>
        <v/>
      </c>
      <c r="AD279" s="269" t="str">
        <f>IF(AD277="","",VLOOKUP(AD277,'参考様式１ シフト記号表（勤務時間帯）'!$C$6:$S$35,17,FALSE))</f>
        <v/>
      </c>
      <c r="AE279" s="269" t="str">
        <f>IF(AE277="","",VLOOKUP(AE277,'参考様式１ シフト記号表（勤務時間帯）'!$C$6:$S$35,17,FALSE))</f>
        <v/>
      </c>
      <c r="AF279" s="281" t="str">
        <f>IF(AF277="","",VLOOKUP(AF277,'参考様式１ シフト記号表（勤務時間帯）'!$C$6:$S$35,17,FALSE))</f>
        <v/>
      </c>
      <c r="AG279" s="257" t="str">
        <f>IF(AG277="","",VLOOKUP(AG277,'参考様式１ シフト記号表（勤務時間帯）'!$C$6:$S$35,17,FALSE))</f>
        <v/>
      </c>
      <c r="AH279" s="269" t="str">
        <f>IF(AH277="","",VLOOKUP(AH277,'参考様式１ シフト記号表（勤務時間帯）'!$C$6:$S$35,17,FALSE))</f>
        <v/>
      </c>
      <c r="AI279" s="269" t="str">
        <f>IF(AI277="","",VLOOKUP(AI277,'参考様式１ シフト記号表（勤務時間帯）'!$C$6:$S$35,17,FALSE))</f>
        <v/>
      </c>
      <c r="AJ279" s="269" t="str">
        <f>IF(AJ277="","",VLOOKUP(AJ277,'参考様式１ シフト記号表（勤務時間帯）'!$C$6:$S$35,17,FALSE))</f>
        <v/>
      </c>
      <c r="AK279" s="269" t="str">
        <f>IF(AK277="","",VLOOKUP(AK277,'参考様式１ シフト記号表（勤務時間帯）'!$C$6:$S$35,17,FALSE))</f>
        <v/>
      </c>
      <c r="AL279" s="269" t="str">
        <f>IF(AL277="","",VLOOKUP(AL277,'参考様式１ シフト記号表（勤務時間帯）'!$C$6:$S$35,17,FALSE))</f>
        <v/>
      </c>
      <c r="AM279" s="281" t="str">
        <f>IF(AM277="","",VLOOKUP(AM277,'参考様式１ シフト記号表（勤務時間帯）'!$C$6:$S$35,17,FALSE))</f>
        <v/>
      </c>
      <c r="AN279" s="257" t="str">
        <f>IF(AN277="","",VLOOKUP(AN277,'参考様式１ シフト記号表（勤務時間帯）'!$C$6:$S$35,17,FALSE))</f>
        <v/>
      </c>
      <c r="AO279" s="269" t="str">
        <f>IF(AO277="","",VLOOKUP(AO277,'参考様式１ シフト記号表（勤務時間帯）'!$C$6:$S$35,17,FALSE))</f>
        <v/>
      </c>
      <c r="AP279" s="269" t="str">
        <f>IF(AP277="","",VLOOKUP(AP277,'参考様式１ シフト記号表（勤務時間帯）'!$C$6:$S$35,17,FALSE))</f>
        <v/>
      </c>
      <c r="AQ279" s="269" t="str">
        <f>IF(AQ277="","",VLOOKUP(AQ277,'参考様式１ シフト記号表（勤務時間帯）'!$C$6:$S$35,17,FALSE))</f>
        <v/>
      </c>
      <c r="AR279" s="269" t="str">
        <f>IF(AR277="","",VLOOKUP(AR277,'参考様式１ シフト記号表（勤務時間帯）'!$C$6:$S$35,17,FALSE))</f>
        <v/>
      </c>
      <c r="AS279" s="269" t="str">
        <f>IF(AS277="","",VLOOKUP(AS277,'参考様式１ シフト記号表（勤務時間帯）'!$C$6:$S$35,17,FALSE))</f>
        <v/>
      </c>
      <c r="AT279" s="281" t="str">
        <f>IF(AT277="","",VLOOKUP(AT277,'参考様式１ シフト記号表（勤務時間帯）'!$C$6:$S$35,17,FALSE))</f>
        <v/>
      </c>
      <c r="AU279" s="257" t="str">
        <f>IF(AU277="","",VLOOKUP(AU277,'参考様式１ シフト記号表（勤務時間帯）'!$C$6:$S$35,17,FALSE))</f>
        <v/>
      </c>
      <c r="AV279" s="269" t="str">
        <f>IF(AV277="","",VLOOKUP(AV277,'参考様式１ シフト記号表（勤務時間帯）'!$C$6:$S$35,17,FALSE))</f>
        <v/>
      </c>
      <c r="AW279" s="269" t="str">
        <f>IF(AW277="","",VLOOKUP(AW277,'参考様式１ シフト記号表（勤務時間帯）'!$C$6:$S$35,17,FALSE))</f>
        <v/>
      </c>
      <c r="AX279" s="328">
        <f>IF($BB$3="４週",SUM(S279:AT279),IF($BB$3="暦月",SUM(S279:AW279),""))</f>
        <v>0</v>
      </c>
      <c r="AY279" s="341"/>
      <c r="AZ279" s="353">
        <f>IF($BB$3="４週",AX279/4,IF($BB$3="暦月",'参考様式１（100名）'!AX279/('参考様式１（100名）'!$BB$8/7),""))</f>
        <v>0</v>
      </c>
      <c r="BA279" s="363"/>
      <c r="BB279" s="382"/>
      <c r="BC279" s="207"/>
      <c r="BD279" s="207"/>
      <c r="BE279" s="207"/>
      <c r="BF279" s="219"/>
    </row>
    <row r="280" spans="2:58" ht="20.25" customHeight="1">
      <c r="B280" s="101">
        <f>B277+1</f>
        <v>87</v>
      </c>
      <c r="C280" s="119"/>
      <c r="D280" s="137"/>
      <c r="E280" s="148"/>
      <c r="F280" s="156"/>
      <c r="G280" s="156"/>
      <c r="H280" s="180"/>
      <c r="I280" s="187"/>
      <c r="J280" s="187"/>
      <c r="K280" s="192"/>
      <c r="L280" s="199"/>
      <c r="M280" s="206"/>
      <c r="N280" s="206"/>
      <c r="O280" s="218"/>
      <c r="P280" s="227" t="s">
        <v>105</v>
      </c>
      <c r="Q280" s="236"/>
      <c r="R280" s="244"/>
      <c r="S280" s="431"/>
      <c r="T280" s="434"/>
      <c r="U280" s="434"/>
      <c r="V280" s="434"/>
      <c r="W280" s="434"/>
      <c r="X280" s="434"/>
      <c r="Y280" s="436"/>
      <c r="Z280" s="431"/>
      <c r="AA280" s="434"/>
      <c r="AB280" s="434"/>
      <c r="AC280" s="434"/>
      <c r="AD280" s="434"/>
      <c r="AE280" s="434"/>
      <c r="AF280" s="436"/>
      <c r="AG280" s="431"/>
      <c r="AH280" s="434"/>
      <c r="AI280" s="434"/>
      <c r="AJ280" s="434"/>
      <c r="AK280" s="434"/>
      <c r="AL280" s="434"/>
      <c r="AM280" s="436"/>
      <c r="AN280" s="431"/>
      <c r="AO280" s="434"/>
      <c r="AP280" s="434"/>
      <c r="AQ280" s="434"/>
      <c r="AR280" s="434"/>
      <c r="AS280" s="434"/>
      <c r="AT280" s="436"/>
      <c r="AU280" s="431"/>
      <c r="AV280" s="434"/>
      <c r="AW280" s="434"/>
      <c r="AX280" s="439"/>
      <c r="AY280" s="443"/>
      <c r="AZ280" s="446"/>
      <c r="BA280" s="449"/>
      <c r="BB280" s="380"/>
      <c r="BC280" s="206"/>
      <c r="BD280" s="206"/>
      <c r="BE280" s="206"/>
      <c r="BF280" s="218"/>
    </row>
    <row r="281" spans="2:58" ht="20.25" customHeight="1">
      <c r="B281" s="101"/>
      <c r="C281" s="120"/>
      <c r="D281" s="138"/>
      <c r="E281" s="149"/>
      <c r="F281" s="154"/>
      <c r="G281" s="167"/>
      <c r="H281" s="179"/>
      <c r="I281" s="187"/>
      <c r="J281" s="187"/>
      <c r="K281" s="192"/>
      <c r="L281" s="198"/>
      <c r="M281" s="205"/>
      <c r="N281" s="205"/>
      <c r="O281" s="217"/>
      <c r="P281" s="225" t="s">
        <v>40</v>
      </c>
      <c r="Q281" s="234"/>
      <c r="R281" s="242"/>
      <c r="S281" s="256" t="str">
        <f>IF(S280="","",VLOOKUP(S280,'参考様式１ シフト記号表（勤務時間帯）'!$C$6:$K$35,9,FALSE))</f>
        <v/>
      </c>
      <c r="T281" s="268" t="str">
        <f>IF(T280="","",VLOOKUP(T280,'参考様式１ シフト記号表（勤務時間帯）'!$C$6:$K$35,9,FALSE))</f>
        <v/>
      </c>
      <c r="U281" s="268" t="str">
        <f>IF(U280="","",VLOOKUP(U280,'参考様式１ シフト記号表（勤務時間帯）'!$C$6:$K$35,9,FALSE))</f>
        <v/>
      </c>
      <c r="V281" s="268" t="str">
        <f>IF(V280="","",VLOOKUP(V280,'参考様式１ シフト記号表（勤務時間帯）'!$C$6:$K$35,9,FALSE))</f>
        <v/>
      </c>
      <c r="W281" s="268" t="str">
        <f>IF(W280="","",VLOOKUP(W280,'参考様式１ シフト記号表（勤務時間帯）'!$C$6:$K$35,9,FALSE))</f>
        <v/>
      </c>
      <c r="X281" s="268" t="str">
        <f>IF(X280="","",VLOOKUP(X280,'参考様式１ シフト記号表（勤務時間帯）'!$C$6:$K$35,9,FALSE))</f>
        <v/>
      </c>
      <c r="Y281" s="280" t="str">
        <f>IF(Y280="","",VLOOKUP(Y280,'参考様式１ シフト記号表（勤務時間帯）'!$C$6:$K$35,9,FALSE))</f>
        <v/>
      </c>
      <c r="Z281" s="256" t="str">
        <f>IF(Z280="","",VLOOKUP(Z280,'参考様式１ シフト記号表（勤務時間帯）'!$C$6:$K$35,9,FALSE))</f>
        <v/>
      </c>
      <c r="AA281" s="268" t="str">
        <f>IF(AA280="","",VLOOKUP(AA280,'参考様式１ シフト記号表（勤務時間帯）'!$C$6:$K$35,9,FALSE))</f>
        <v/>
      </c>
      <c r="AB281" s="268" t="str">
        <f>IF(AB280="","",VLOOKUP(AB280,'参考様式１ シフト記号表（勤務時間帯）'!$C$6:$K$35,9,FALSE))</f>
        <v/>
      </c>
      <c r="AC281" s="268" t="str">
        <f>IF(AC280="","",VLOOKUP(AC280,'参考様式１ シフト記号表（勤務時間帯）'!$C$6:$K$35,9,FALSE))</f>
        <v/>
      </c>
      <c r="AD281" s="268" t="str">
        <f>IF(AD280="","",VLOOKUP(AD280,'参考様式１ シフト記号表（勤務時間帯）'!$C$6:$K$35,9,FALSE))</f>
        <v/>
      </c>
      <c r="AE281" s="268" t="str">
        <f>IF(AE280="","",VLOOKUP(AE280,'参考様式１ シフト記号表（勤務時間帯）'!$C$6:$K$35,9,FALSE))</f>
        <v/>
      </c>
      <c r="AF281" s="280" t="str">
        <f>IF(AF280="","",VLOOKUP(AF280,'参考様式１ シフト記号表（勤務時間帯）'!$C$6:$K$35,9,FALSE))</f>
        <v/>
      </c>
      <c r="AG281" s="256" t="str">
        <f>IF(AG280="","",VLOOKUP(AG280,'参考様式１ シフト記号表（勤務時間帯）'!$C$6:$K$35,9,FALSE))</f>
        <v/>
      </c>
      <c r="AH281" s="268" t="str">
        <f>IF(AH280="","",VLOOKUP(AH280,'参考様式１ シフト記号表（勤務時間帯）'!$C$6:$K$35,9,FALSE))</f>
        <v/>
      </c>
      <c r="AI281" s="268" t="str">
        <f>IF(AI280="","",VLOOKUP(AI280,'参考様式１ シフト記号表（勤務時間帯）'!$C$6:$K$35,9,FALSE))</f>
        <v/>
      </c>
      <c r="AJ281" s="268" t="str">
        <f>IF(AJ280="","",VLOOKUP(AJ280,'参考様式１ シフト記号表（勤務時間帯）'!$C$6:$K$35,9,FALSE))</f>
        <v/>
      </c>
      <c r="AK281" s="268" t="str">
        <f>IF(AK280="","",VLOOKUP(AK280,'参考様式１ シフト記号表（勤務時間帯）'!$C$6:$K$35,9,FALSE))</f>
        <v/>
      </c>
      <c r="AL281" s="268" t="str">
        <f>IF(AL280="","",VLOOKUP(AL280,'参考様式１ シフト記号表（勤務時間帯）'!$C$6:$K$35,9,FALSE))</f>
        <v/>
      </c>
      <c r="AM281" s="280" t="str">
        <f>IF(AM280="","",VLOOKUP(AM280,'参考様式１ シフト記号表（勤務時間帯）'!$C$6:$K$35,9,FALSE))</f>
        <v/>
      </c>
      <c r="AN281" s="256" t="str">
        <f>IF(AN280="","",VLOOKUP(AN280,'参考様式１ シフト記号表（勤務時間帯）'!$C$6:$K$35,9,FALSE))</f>
        <v/>
      </c>
      <c r="AO281" s="268" t="str">
        <f>IF(AO280="","",VLOOKUP(AO280,'参考様式１ シフト記号表（勤務時間帯）'!$C$6:$K$35,9,FALSE))</f>
        <v/>
      </c>
      <c r="AP281" s="268" t="str">
        <f>IF(AP280="","",VLOOKUP(AP280,'参考様式１ シフト記号表（勤務時間帯）'!$C$6:$K$35,9,FALSE))</f>
        <v/>
      </c>
      <c r="AQ281" s="268" t="str">
        <f>IF(AQ280="","",VLOOKUP(AQ280,'参考様式１ シフト記号表（勤務時間帯）'!$C$6:$K$35,9,FALSE))</f>
        <v/>
      </c>
      <c r="AR281" s="268" t="str">
        <f>IF(AR280="","",VLOOKUP(AR280,'参考様式１ シフト記号表（勤務時間帯）'!$C$6:$K$35,9,FALSE))</f>
        <v/>
      </c>
      <c r="AS281" s="268" t="str">
        <f>IF(AS280="","",VLOOKUP(AS280,'参考様式１ シフト記号表（勤務時間帯）'!$C$6:$K$35,9,FALSE))</f>
        <v/>
      </c>
      <c r="AT281" s="280" t="str">
        <f>IF(AT280="","",VLOOKUP(AT280,'参考様式１ シフト記号表（勤務時間帯）'!$C$6:$K$35,9,FALSE))</f>
        <v/>
      </c>
      <c r="AU281" s="256" t="str">
        <f>IF(AU280="","",VLOOKUP(AU280,'参考様式１ シフト記号表（勤務時間帯）'!$C$6:$K$35,9,FALSE))</f>
        <v/>
      </c>
      <c r="AV281" s="268" t="str">
        <f>IF(AV280="","",VLOOKUP(AV280,'参考様式１ シフト記号表（勤務時間帯）'!$C$6:$K$35,9,FALSE))</f>
        <v/>
      </c>
      <c r="AW281" s="268" t="str">
        <f>IF(AW280="","",VLOOKUP(AW280,'参考様式１ シフト記号表（勤務時間帯）'!$C$6:$K$35,9,FALSE))</f>
        <v/>
      </c>
      <c r="AX281" s="327">
        <f>IF($BB$3="４週",SUM(S281:AT281),IF($BB$3="暦月",SUM(S281:AW281),""))</f>
        <v>0</v>
      </c>
      <c r="AY281" s="340"/>
      <c r="AZ281" s="352">
        <f>IF($BB$3="４週",AX281/4,IF($BB$3="暦月",'参考様式１（100名）'!AX281/('参考様式１（100名）'!$BB$8/7),""))</f>
        <v>0</v>
      </c>
      <c r="BA281" s="362"/>
      <c r="BB281" s="381"/>
      <c r="BC281" s="205"/>
      <c r="BD281" s="205"/>
      <c r="BE281" s="205"/>
      <c r="BF281" s="217"/>
    </row>
    <row r="282" spans="2:58" ht="20.25" customHeight="1">
      <c r="B282" s="101"/>
      <c r="C282" s="121"/>
      <c r="D282" s="139"/>
      <c r="E282" s="150"/>
      <c r="F282" s="423">
        <f>C280</f>
        <v>0</v>
      </c>
      <c r="G282" s="168"/>
      <c r="H282" s="179"/>
      <c r="I282" s="187"/>
      <c r="J282" s="187"/>
      <c r="K282" s="192"/>
      <c r="L282" s="200"/>
      <c r="M282" s="207"/>
      <c r="N282" s="207"/>
      <c r="O282" s="219"/>
      <c r="P282" s="226" t="s">
        <v>107</v>
      </c>
      <c r="Q282" s="235"/>
      <c r="R282" s="243"/>
      <c r="S282" s="257" t="str">
        <f>IF(S280="","",VLOOKUP(S280,'参考様式１ シフト記号表（勤務時間帯）'!$C$6:$S$35,17,FALSE))</f>
        <v/>
      </c>
      <c r="T282" s="269" t="str">
        <f>IF(T280="","",VLOOKUP(T280,'参考様式１ シフト記号表（勤務時間帯）'!$C$6:$S$35,17,FALSE))</f>
        <v/>
      </c>
      <c r="U282" s="269" t="str">
        <f>IF(U280="","",VLOOKUP(U280,'参考様式１ シフト記号表（勤務時間帯）'!$C$6:$S$35,17,FALSE))</f>
        <v/>
      </c>
      <c r="V282" s="269" t="str">
        <f>IF(V280="","",VLOOKUP(V280,'参考様式１ シフト記号表（勤務時間帯）'!$C$6:$S$35,17,FALSE))</f>
        <v/>
      </c>
      <c r="W282" s="269" t="str">
        <f>IF(W280="","",VLOOKUP(W280,'参考様式１ シフト記号表（勤務時間帯）'!$C$6:$S$35,17,FALSE))</f>
        <v/>
      </c>
      <c r="X282" s="269" t="str">
        <f>IF(X280="","",VLOOKUP(X280,'参考様式１ シフト記号表（勤務時間帯）'!$C$6:$S$35,17,FALSE))</f>
        <v/>
      </c>
      <c r="Y282" s="281" t="str">
        <f>IF(Y280="","",VLOOKUP(Y280,'参考様式１ シフト記号表（勤務時間帯）'!$C$6:$S$35,17,FALSE))</f>
        <v/>
      </c>
      <c r="Z282" s="257" t="str">
        <f>IF(Z280="","",VLOOKUP(Z280,'参考様式１ シフト記号表（勤務時間帯）'!$C$6:$S$35,17,FALSE))</f>
        <v/>
      </c>
      <c r="AA282" s="269" t="str">
        <f>IF(AA280="","",VLOOKUP(AA280,'参考様式１ シフト記号表（勤務時間帯）'!$C$6:$S$35,17,FALSE))</f>
        <v/>
      </c>
      <c r="AB282" s="269" t="str">
        <f>IF(AB280="","",VLOOKUP(AB280,'参考様式１ シフト記号表（勤務時間帯）'!$C$6:$S$35,17,FALSE))</f>
        <v/>
      </c>
      <c r="AC282" s="269" t="str">
        <f>IF(AC280="","",VLOOKUP(AC280,'参考様式１ シフト記号表（勤務時間帯）'!$C$6:$S$35,17,FALSE))</f>
        <v/>
      </c>
      <c r="AD282" s="269" t="str">
        <f>IF(AD280="","",VLOOKUP(AD280,'参考様式１ シフト記号表（勤務時間帯）'!$C$6:$S$35,17,FALSE))</f>
        <v/>
      </c>
      <c r="AE282" s="269" t="str">
        <f>IF(AE280="","",VLOOKUP(AE280,'参考様式１ シフト記号表（勤務時間帯）'!$C$6:$S$35,17,FALSE))</f>
        <v/>
      </c>
      <c r="AF282" s="281" t="str">
        <f>IF(AF280="","",VLOOKUP(AF280,'参考様式１ シフト記号表（勤務時間帯）'!$C$6:$S$35,17,FALSE))</f>
        <v/>
      </c>
      <c r="AG282" s="257" t="str">
        <f>IF(AG280="","",VLOOKUP(AG280,'参考様式１ シフト記号表（勤務時間帯）'!$C$6:$S$35,17,FALSE))</f>
        <v/>
      </c>
      <c r="AH282" s="269" t="str">
        <f>IF(AH280="","",VLOOKUP(AH280,'参考様式１ シフト記号表（勤務時間帯）'!$C$6:$S$35,17,FALSE))</f>
        <v/>
      </c>
      <c r="AI282" s="269" t="str">
        <f>IF(AI280="","",VLOOKUP(AI280,'参考様式１ シフト記号表（勤務時間帯）'!$C$6:$S$35,17,FALSE))</f>
        <v/>
      </c>
      <c r="AJ282" s="269" t="str">
        <f>IF(AJ280="","",VLOOKUP(AJ280,'参考様式１ シフト記号表（勤務時間帯）'!$C$6:$S$35,17,FALSE))</f>
        <v/>
      </c>
      <c r="AK282" s="269" t="str">
        <f>IF(AK280="","",VLOOKUP(AK280,'参考様式１ シフト記号表（勤務時間帯）'!$C$6:$S$35,17,FALSE))</f>
        <v/>
      </c>
      <c r="AL282" s="269" t="str">
        <f>IF(AL280="","",VLOOKUP(AL280,'参考様式１ シフト記号表（勤務時間帯）'!$C$6:$S$35,17,FALSE))</f>
        <v/>
      </c>
      <c r="AM282" s="281" t="str">
        <f>IF(AM280="","",VLOOKUP(AM280,'参考様式１ シフト記号表（勤務時間帯）'!$C$6:$S$35,17,FALSE))</f>
        <v/>
      </c>
      <c r="AN282" s="257" t="str">
        <f>IF(AN280="","",VLOOKUP(AN280,'参考様式１ シフト記号表（勤務時間帯）'!$C$6:$S$35,17,FALSE))</f>
        <v/>
      </c>
      <c r="AO282" s="269" t="str">
        <f>IF(AO280="","",VLOOKUP(AO280,'参考様式１ シフト記号表（勤務時間帯）'!$C$6:$S$35,17,FALSE))</f>
        <v/>
      </c>
      <c r="AP282" s="269" t="str">
        <f>IF(AP280="","",VLOOKUP(AP280,'参考様式１ シフト記号表（勤務時間帯）'!$C$6:$S$35,17,FALSE))</f>
        <v/>
      </c>
      <c r="AQ282" s="269" t="str">
        <f>IF(AQ280="","",VLOOKUP(AQ280,'参考様式１ シフト記号表（勤務時間帯）'!$C$6:$S$35,17,FALSE))</f>
        <v/>
      </c>
      <c r="AR282" s="269" t="str">
        <f>IF(AR280="","",VLOOKUP(AR280,'参考様式１ シフト記号表（勤務時間帯）'!$C$6:$S$35,17,FALSE))</f>
        <v/>
      </c>
      <c r="AS282" s="269" t="str">
        <f>IF(AS280="","",VLOOKUP(AS280,'参考様式１ シフト記号表（勤務時間帯）'!$C$6:$S$35,17,FALSE))</f>
        <v/>
      </c>
      <c r="AT282" s="281" t="str">
        <f>IF(AT280="","",VLOOKUP(AT280,'参考様式１ シフト記号表（勤務時間帯）'!$C$6:$S$35,17,FALSE))</f>
        <v/>
      </c>
      <c r="AU282" s="257" t="str">
        <f>IF(AU280="","",VLOOKUP(AU280,'参考様式１ シフト記号表（勤務時間帯）'!$C$6:$S$35,17,FALSE))</f>
        <v/>
      </c>
      <c r="AV282" s="269" t="str">
        <f>IF(AV280="","",VLOOKUP(AV280,'参考様式１ シフト記号表（勤務時間帯）'!$C$6:$S$35,17,FALSE))</f>
        <v/>
      </c>
      <c r="AW282" s="269" t="str">
        <f>IF(AW280="","",VLOOKUP(AW280,'参考様式１ シフト記号表（勤務時間帯）'!$C$6:$S$35,17,FALSE))</f>
        <v/>
      </c>
      <c r="AX282" s="328">
        <f>IF($BB$3="４週",SUM(S282:AT282),IF($BB$3="暦月",SUM(S282:AW282),""))</f>
        <v>0</v>
      </c>
      <c r="AY282" s="341"/>
      <c r="AZ282" s="353">
        <f>IF($BB$3="４週",AX282/4,IF($BB$3="暦月",'参考様式１（100名）'!AX282/('参考様式１（100名）'!$BB$8/7),""))</f>
        <v>0</v>
      </c>
      <c r="BA282" s="363"/>
      <c r="BB282" s="382"/>
      <c r="BC282" s="207"/>
      <c r="BD282" s="207"/>
      <c r="BE282" s="207"/>
      <c r="BF282" s="219"/>
    </row>
    <row r="283" spans="2:58" ht="20.25" customHeight="1">
      <c r="B283" s="101">
        <f>B280+1</f>
        <v>88</v>
      </c>
      <c r="C283" s="119"/>
      <c r="D283" s="137"/>
      <c r="E283" s="148"/>
      <c r="F283" s="156"/>
      <c r="G283" s="156"/>
      <c r="H283" s="180"/>
      <c r="I283" s="187"/>
      <c r="J283" s="187"/>
      <c r="K283" s="192"/>
      <c r="L283" s="199"/>
      <c r="M283" s="206"/>
      <c r="N283" s="206"/>
      <c r="O283" s="218"/>
      <c r="P283" s="227" t="s">
        <v>105</v>
      </c>
      <c r="Q283" s="236"/>
      <c r="R283" s="244"/>
      <c r="S283" s="431"/>
      <c r="T283" s="434"/>
      <c r="U283" s="434"/>
      <c r="V283" s="434"/>
      <c r="W283" s="434"/>
      <c r="X283" s="434"/>
      <c r="Y283" s="436"/>
      <c r="Z283" s="431"/>
      <c r="AA283" s="434"/>
      <c r="AB283" s="434"/>
      <c r="AC283" s="434"/>
      <c r="AD283" s="434"/>
      <c r="AE283" s="434"/>
      <c r="AF283" s="436"/>
      <c r="AG283" s="431"/>
      <c r="AH283" s="434"/>
      <c r="AI283" s="434"/>
      <c r="AJ283" s="434"/>
      <c r="AK283" s="434"/>
      <c r="AL283" s="434"/>
      <c r="AM283" s="436"/>
      <c r="AN283" s="431"/>
      <c r="AO283" s="434"/>
      <c r="AP283" s="434"/>
      <c r="AQ283" s="434"/>
      <c r="AR283" s="434"/>
      <c r="AS283" s="434"/>
      <c r="AT283" s="436"/>
      <c r="AU283" s="431"/>
      <c r="AV283" s="434"/>
      <c r="AW283" s="434"/>
      <c r="AX283" s="439"/>
      <c r="AY283" s="443"/>
      <c r="AZ283" s="446"/>
      <c r="BA283" s="449"/>
      <c r="BB283" s="380"/>
      <c r="BC283" s="206"/>
      <c r="BD283" s="206"/>
      <c r="BE283" s="206"/>
      <c r="BF283" s="218"/>
    </row>
    <row r="284" spans="2:58" ht="20.25" customHeight="1">
      <c r="B284" s="101"/>
      <c r="C284" s="120"/>
      <c r="D284" s="138"/>
      <c r="E284" s="149"/>
      <c r="F284" s="154"/>
      <c r="G284" s="167"/>
      <c r="H284" s="179"/>
      <c r="I284" s="187"/>
      <c r="J284" s="187"/>
      <c r="K284" s="192"/>
      <c r="L284" s="198"/>
      <c r="M284" s="205"/>
      <c r="N284" s="205"/>
      <c r="O284" s="217"/>
      <c r="P284" s="225" t="s">
        <v>40</v>
      </c>
      <c r="Q284" s="234"/>
      <c r="R284" s="242"/>
      <c r="S284" s="256" t="str">
        <f>IF(S283="","",VLOOKUP(S283,'参考様式１ シフト記号表（勤務時間帯）'!$C$6:$K$35,9,FALSE))</f>
        <v/>
      </c>
      <c r="T284" s="268" t="str">
        <f>IF(T283="","",VLOOKUP(T283,'参考様式１ シフト記号表（勤務時間帯）'!$C$6:$K$35,9,FALSE))</f>
        <v/>
      </c>
      <c r="U284" s="268" t="str">
        <f>IF(U283="","",VLOOKUP(U283,'参考様式１ シフト記号表（勤務時間帯）'!$C$6:$K$35,9,FALSE))</f>
        <v/>
      </c>
      <c r="V284" s="268" t="str">
        <f>IF(V283="","",VLOOKUP(V283,'参考様式１ シフト記号表（勤務時間帯）'!$C$6:$K$35,9,FALSE))</f>
        <v/>
      </c>
      <c r="W284" s="268" t="str">
        <f>IF(W283="","",VLOOKUP(W283,'参考様式１ シフト記号表（勤務時間帯）'!$C$6:$K$35,9,FALSE))</f>
        <v/>
      </c>
      <c r="X284" s="268" t="str">
        <f>IF(X283="","",VLOOKUP(X283,'参考様式１ シフト記号表（勤務時間帯）'!$C$6:$K$35,9,FALSE))</f>
        <v/>
      </c>
      <c r="Y284" s="280" t="str">
        <f>IF(Y283="","",VLOOKUP(Y283,'参考様式１ シフト記号表（勤務時間帯）'!$C$6:$K$35,9,FALSE))</f>
        <v/>
      </c>
      <c r="Z284" s="256" t="str">
        <f>IF(Z283="","",VLOOKUP(Z283,'参考様式１ シフト記号表（勤務時間帯）'!$C$6:$K$35,9,FALSE))</f>
        <v/>
      </c>
      <c r="AA284" s="268" t="str">
        <f>IF(AA283="","",VLOOKUP(AA283,'参考様式１ シフト記号表（勤務時間帯）'!$C$6:$K$35,9,FALSE))</f>
        <v/>
      </c>
      <c r="AB284" s="268" t="str">
        <f>IF(AB283="","",VLOOKUP(AB283,'参考様式１ シフト記号表（勤務時間帯）'!$C$6:$K$35,9,FALSE))</f>
        <v/>
      </c>
      <c r="AC284" s="268" t="str">
        <f>IF(AC283="","",VLOOKUP(AC283,'参考様式１ シフト記号表（勤務時間帯）'!$C$6:$K$35,9,FALSE))</f>
        <v/>
      </c>
      <c r="AD284" s="268" t="str">
        <f>IF(AD283="","",VLOOKUP(AD283,'参考様式１ シフト記号表（勤務時間帯）'!$C$6:$K$35,9,FALSE))</f>
        <v/>
      </c>
      <c r="AE284" s="268" t="str">
        <f>IF(AE283="","",VLOOKUP(AE283,'参考様式１ シフト記号表（勤務時間帯）'!$C$6:$K$35,9,FALSE))</f>
        <v/>
      </c>
      <c r="AF284" s="280" t="str">
        <f>IF(AF283="","",VLOOKUP(AF283,'参考様式１ シフト記号表（勤務時間帯）'!$C$6:$K$35,9,FALSE))</f>
        <v/>
      </c>
      <c r="AG284" s="256" t="str">
        <f>IF(AG283="","",VLOOKUP(AG283,'参考様式１ シフト記号表（勤務時間帯）'!$C$6:$K$35,9,FALSE))</f>
        <v/>
      </c>
      <c r="AH284" s="268" t="str">
        <f>IF(AH283="","",VLOOKUP(AH283,'参考様式１ シフト記号表（勤務時間帯）'!$C$6:$K$35,9,FALSE))</f>
        <v/>
      </c>
      <c r="AI284" s="268" t="str">
        <f>IF(AI283="","",VLOOKUP(AI283,'参考様式１ シフト記号表（勤務時間帯）'!$C$6:$K$35,9,FALSE))</f>
        <v/>
      </c>
      <c r="AJ284" s="268" t="str">
        <f>IF(AJ283="","",VLOOKUP(AJ283,'参考様式１ シフト記号表（勤務時間帯）'!$C$6:$K$35,9,FALSE))</f>
        <v/>
      </c>
      <c r="AK284" s="268" t="str">
        <f>IF(AK283="","",VLOOKUP(AK283,'参考様式１ シフト記号表（勤務時間帯）'!$C$6:$K$35,9,FALSE))</f>
        <v/>
      </c>
      <c r="AL284" s="268" t="str">
        <f>IF(AL283="","",VLOOKUP(AL283,'参考様式１ シフト記号表（勤務時間帯）'!$C$6:$K$35,9,FALSE))</f>
        <v/>
      </c>
      <c r="AM284" s="280" t="str">
        <f>IF(AM283="","",VLOOKUP(AM283,'参考様式１ シフト記号表（勤務時間帯）'!$C$6:$K$35,9,FALSE))</f>
        <v/>
      </c>
      <c r="AN284" s="256" t="str">
        <f>IF(AN283="","",VLOOKUP(AN283,'参考様式１ シフト記号表（勤務時間帯）'!$C$6:$K$35,9,FALSE))</f>
        <v/>
      </c>
      <c r="AO284" s="268" t="str">
        <f>IF(AO283="","",VLOOKUP(AO283,'参考様式１ シフト記号表（勤務時間帯）'!$C$6:$K$35,9,FALSE))</f>
        <v/>
      </c>
      <c r="AP284" s="268" t="str">
        <f>IF(AP283="","",VLOOKUP(AP283,'参考様式１ シフト記号表（勤務時間帯）'!$C$6:$K$35,9,FALSE))</f>
        <v/>
      </c>
      <c r="AQ284" s="268" t="str">
        <f>IF(AQ283="","",VLOOKUP(AQ283,'参考様式１ シフト記号表（勤務時間帯）'!$C$6:$K$35,9,FALSE))</f>
        <v/>
      </c>
      <c r="AR284" s="268" t="str">
        <f>IF(AR283="","",VLOOKUP(AR283,'参考様式１ シフト記号表（勤務時間帯）'!$C$6:$K$35,9,FALSE))</f>
        <v/>
      </c>
      <c r="AS284" s="268" t="str">
        <f>IF(AS283="","",VLOOKUP(AS283,'参考様式１ シフト記号表（勤務時間帯）'!$C$6:$K$35,9,FALSE))</f>
        <v/>
      </c>
      <c r="AT284" s="280" t="str">
        <f>IF(AT283="","",VLOOKUP(AT283,'参考様式１ シフト記号表（勤務時間帯）'!$C$6:$K$35,9,FALSE))</f>
        <v/>
      </c>
      <c r="AU284" s="256" t="str">
        <f>IF(AU283="","",VLOOKUP(AU283,'参考様式１ シフト記号表（勤務時間帯）'!$C$6:$K$35,9,FALSE))</f>
        <v/>
      </c>
      <c r="AV284" s="268" t="str">
        <f>IF(AV283="","",VLOOKUP(AV283,'参考様式１ シフト記号表（勤務時間帯）'!$C$6:$K$35,9,FALSE))</f>
        <v/>
      </c>
      <c r="AW284" s="268" t="str">
        <f>IF(AW283="","",VLOOKUP(AW283,'参考様式１ シフト記号表（勤務時間帯）'!$C$6:$K$35,9,FALSE))</f>
        <v/>
      </c>
      <c r="AX284" s="327">
        <f>IF($BB$3="４週",SUM(S284:AT284),IF($BB$3="暦月",SUM(S284:AW284),""))</f>
        <v>0</v>
      </c>
      <c r="AY284" s="340"/>
      <c r="AZ284" s="352">
        <f>IF($BB$3="４週",AX284/4,IF($BB$3="暦月",'参考様式１（100名）'!AX284/('参考様式１（100名）'!$BB$8/7),""))</f>
        <v>0</v>
      </c>
      <c r="BA284" s="362"/>
      <c r="BB284" s="381"/>
      <c r="BC284" s="205"/>
      <c r="BD284" s="205"/>
      <c r="BE284" s="205"/>
      <c r="BF284" s="217"/>
    </row>
    <row r="285" spans="2:58" ht="20.25" customHeight="1">
      <c r="B285" s="101"/>
      <c r="C285" s="121"/>
      <c r="D285" s="139"/>
      <c r="E285" s="150"/>
      <c r="F285" s="423">
        <f>C283</f>
        <v>0</v>
      </c>
      <c r="G285" s="168"/>
      <c r="H285" s="179"/>
      <c r="I285" s="187"/>
      <c r="J285" s="187"/>
      <c r="K285" s="192"/>
      <c r="L285" s="200"/>
      <c r="M285" s="207"/>
      <c r="N285" s="207"/>
      <c r="O285" s="219"/>
      <c r="P285" s="226" t="s">
        <v>107</v>
      </c>
      <c r="Q285" s="235"/>
      <c r="R285" s="243"/>
      <c r="S285" s="257" t="str">
        <f>IF(S283="","",VLOOKUP(S283,'参考様式１ シフト記号表（勤務時間帯）'!$C$6:$S$35,17,FALSE))</f>
        <v/>
      </c>
      <c r="T285" s="269" t="str">
        <f>IF(T283="","",VLOOKUP(T283,'参考様式１ シフト記号表（勤務時間帯）'!$C$6:$S$35,17,FALSE))</f>
        <v/>
      </c>
      <c r="U285" s="269" t="str">
        <f>IF(U283="","",VLOOKUP(U283,'参考様式１ シフト記号表（勤務時間帯）'!$C$6:$S$35,17,FALSE))</f>
        <v/>
      </c>
      <c r="V285" s="269" t="str">
        <f>IF(V283="","",VLOOKUP(V283,'参考様式１ シフト記号表（勤務時間帯）'!$C$6:$S$35,17,FALSE))</f>
        <v/>
      </c>
      <c r="W285" s="269" t="str">
        <f>IF(W283="","",VLOOKUP(W283,'参考様式１ シフト記号表（勤務時間帯）'!$C$6:$S$35,17,FALSE))</f>
        <v/>
      </c>
      <c r="X285" s="269" t="str">
        <f>IF(X283="","",VLOOKUP(X283,'参考様式１ シフト記号表（勤務時間帯）'!$C$6:$S$35,17,FALSE))</f>
        <v/>
      </c>
      <c r="Y285" s="281" t="str">
        <f>IF(Y283="","",VLOOKUP(Y283,'参考様式１ シフト記号表（勤務時間帯）'!$C$6:$S$35,17,FALSE))</f>
        <v/>
      </c>
      <c r="Z285" s="257" t="str">
        <f>IF(Z283="","",VLOOKUP(Z283,'参考様式１ シフト記号表（勤務時間帯）'!$C$6:$S$35,17,FALSE))</f>
        <v/>
      </c>
      <c r="AA285" s="269" t="str">
        <f>IF(AA283="","",VLOOKUP(AA283,'参考様式１ シフト記号表（勤務時間帯）'!$C$6:$S$35,17,FALSE))</f>
        <v/>
      </c>
      <c r="AB285" s="269" t="str">
        <f>IF(AB283="","",VLOOKUP(AB283,'参考様式１ シフト記号表（勤務時間帯）'!$C$6:$S$35,17,FALSE))</f>
        <v/>
      </c>
      <c r="AC285" s="269" t="str">
        <f>IF(AC283="","",VLOOKUP(AC283,'参考様式１ シフト記号表（勤務時間帯）'!$C$6:$S$35,17,FALSE))</f>
        <v/>
      </c>
      <c r="AD285" s="269" t="str">
        <f>IF(AD283="","",VLOOKUP(AD283,'参考様式１ シフト記号表（勤務時間帯）'!$C$6:$S$35,17,FALSE))</f>
        <v/>
      </c>
      <c r="AE285" s="269" t="str">
        <f>IF(AE283="","",VLOOKUP(AE283,'参考様式１ シフト記号表（勤務時間帯）'!$C$6:$S$35,17,FALSE))</f>
        <v/>
      </c>
      <c r="AF285" s="281" t="str">
        <f>IF(AF283="","",VLOOKUP(AF283,'参考様式１ シフト記号表（勤務時間帯）'!$C$6:$S$35,17,FALSE))</f>
        <v/>
      </c>
      <c r="AG285" s="257" t="str">
        <f>IF(AG283="","",VLOOKUP(AG283,'参考様式１ シフト記号表（勤務時間帯）'!$C$6:$S$35,17,FALSE))</f>
        <v/>
      </c>
      <c r="AH285" s="269" t="str">
        <f>IF(AH283="","",VLOOKUP(AH283,'参考様式１ シフト記号表（勤務時間帯）'!$C$6:$S$35,17,FALSE))</f>
        <v/>
      </c>
      <c r="AI285" s="269" t="str">
        <f>IF(AI283="","",VLOOKUP(AI283,'参考様式１ シフト記号表（勤務時間帯）'!$C$6:$S$35,17,FALSE))</f>
        <v/>
      </c>
      <c r="AJ285" s="269" t="str">
        <f>IF(AJ283="","",VLOOKUP(AJ283,'参考様式１ シフト記号表（勤務時間帯）'!$C$6:$S$35,17,FALSE))</f>
        <v/>
      </c>
      <c r="AK285" s="269" t="str">
        <f>IF(AK283="","",VLOOKUP(AK283,'参考様式１ シフト記号表（勤務時間帯）'!$C$6:$S$35,17,FALSE))</f>
        <v/>
      </c>
      <c r="AL285" s="269" t="str">
        <f>IF(AL283="","",VLOOKUP(AL283,'参考様式１ シフト記号表（勤務時間帯）'!$C$6:$S$35,17,FALSE))</f>
        <v/>
      </c>
      <c r="AM285" s="281" t="str">
        <f>IF(AM283="","",VLOOKUP(AM283,'参考様式１ シフト記号表（勤務時間帯）'!$C$6:$S$35,17,FALSE))</f>
        <v/>
      </c>
      <c r="AN285" s="257" t="str">
        <f>IF(AN283="","",VLOOKUP(AN283,'参考様式１ シフト記号表（勤務時間帯）'!$C$6:$S$35,17,FALSE))</f>
        <v/>
      </c>
      <c r="AO285" s="269" t="str">
        <f>IF(AO283="","",VLOOKUP(AO283,'参考様式１ シフト記号表（勤務時間帯）'!$C$6:$S$35,17,FALSE))</f>
        <v/>
      </c>
      <c r="AP285" s="269" t="str">
        <f>IF(AP283="","",VLOOKUP(AP283,'参考様式１ シフト記号表（勤務時間帯）'!$C$6:$S$35,17,FALSE))</f>
        <v/>
      </c>
      <c r="AQ285" s="269" t="str">
        <f>IF(AQ283="","",VLOOKUP(AQ283,'参考様式１ シフト記号表（勤務時間帯）'!$C$6:$S$35,17,FALSE))</f>
        <v/>
      </c>
      <c r="AR285" s="269" t="str">
        <f>IF(AR283="","",VLOOKUP(AR283,'参考様式１ シフト記号表（勤務時間帯）'!$C$6:$S$35,17,FALSE))</f>
        <v/>
      </c>
      <c r="AS285" s="269" t="str">
        <f>IF(AS283="","",VLOOKUP(AS283,'参考様式１ シフト記号表（勤務時間帯）'!$C$6:$S$35,17,FALSE))</f>
        <v/>
      </c>
      <c r="AT285" s="281" t="str">
        <f>IF(AT283="","",VLOOKUP(AT283,'参考様式１ シフト記号表（勤務時間帯）'!$C$6:$S$35,17,FALSE))</f>
        <v/>
      </c>
      <c r="AU285" s="257" t="str">
        <f>IF(AU283="","",VLOOKUP(AU283,'参考様式１ シフト記号表（勤務時間帯）'!$C$6:$S$35,17,FALSE))</f>
        <v/>
      </c>
      <c r="AV285" s="269" t="str">
        <f>IF(AV283="","",VLOOKUP(AV283,'参考様式１ シフト記号表（勤務時間帯）'!$C$6:$S$35,17,FALSE))</f>
        <v/>
      </c>
      <c r="AW285" s="269" t="str">
        <f>IF(AW283="","",VLOOKUP(AW283,'参考様式１ シフト記号表（勤務時間帯）'!$C$6:$S$35,17,FALSE))</f>
        <v/>
      </c>
      <c r="AX285" s="328">
        <f>IF($BB$3="４週",SUM(S285:AT285),IF($BB$3="暦月",SUM(S285:AW285),""))</f>
        <v>0</v>
      </c>
      <c r="AY285" s="341"/>
      <c r="AZ285" s="353">
        <f>IF($BB$3="４週",AX285/4,IF($BB$3="暦月",'参考様式１（100名）'!AX285/('参考様式１（100名）'!$BB$8/7),""))</f>
        <v>0</v>
      </c>
      <c r="BA285" s="363"/>
      <c r="BB285" s="382"/>
      <c r="BC285" s="207"/>
      <c r="BD285" s="207"/>
      <c r="BE285" s="207"/>
      <c r="BF285" s="219"/>
    </row>
    <row r="286" spans="2:58" ht="20.25" customHeight="1">
      <c r="B286" s="101">
        <f>B283+1</f>
        <v>89</v>
      </c>
      <c r="C286" s="119"/>
      <c r="D286" s="137"/>
      <c r="E286" s="148"/>
      <c r="F286" s="156"/>
      <c r="G286" s="156"/>
      <c r="H286" s="180"/>
      <c r="I286" s="187"/>
      <c r="J286" s="187"/>
      <c r="K286" s="192"/>
      <c r="L286" s="199"/>
      <c r="M286" s="206"/>
      <c r="N286" s="206"/>
      <c r="O286" s="218"/>
      <c r="P286" s="227" t="s">
        <v>105</v>
      </c>
      <c r="Q286" s="236"/>
      <c r="R286" s="244"/>
      <c r="S286" s="431"/>
      <c r="T286" s="434"/>
      <c r="U286" s="434"/>
      <c r="V286" s="434"/>
      <c r="W286" s="434"/>
      <c r="X286" s="434"/>
      <c r="Y286" s="436"/>
      <c r="Z286" s="431"/>
      <c r="AA286" s="434"/>
      <c r="AB286" s="434"/>
      <c r="AC286" s="434"/>
      <c r="AD286" s="434"/>
      <c r="AE286" s="434"/>
      <c r="AF286" s="436"/>
      <c r="AG286" s="431"/>
      <c r="AH286" s="434"/>
      <c r="AI286" s="434"/>
      <c r="AJ286" s="434"/>
      <c r="AK286" s="434"/>
      <c r="AL286" s="434"/>
      <c r="AM286" s="436"/>
      <c r="AN286" s="431"/>
      <c r="AO286" s="434"/>
      <c r="AP286" s="434"/>
      <c r="AQ286" s="434"/>
      <c r="AR286" s="434"/>
      <c r="AS286" s="434"/>
      <c r="AT286" s="436"/>
      <c r="AU286" s="431"/>
      <c r="AV286" s="434"/>
      <c r="AW286" s="434"/>
      <c r="AX286" s="439"/>
      <c r="AY286" s="443"/>
      <c r="AZ286" s="446"/>
      <c r="BA286" s="449"/>
      <c r="BB286" s="380"/>
      <c r="BC286" s="206"/>
      <c r="BD286" s="206"/>
      <c r="BE286" s="206"/>
      <c r="BF286" s="218"/>
    </row>
    <row r="287" spans="2:58" ht="20.25" customHeight="1">
      <c r="B287" s="101"/>
      <c r="C287" s="120"/>
      <c r="D287" s="138"/>
      <c r="E287" s="149"/>
      <c r="F287" s="154"/>
      <c r="G287" s="167"/>
      <c r="H287" s="179"/>
      <c r="I287" s="187"/>
      <c r="J287" s="187"/>
      <c r="K287" s="192"/>
      <c r="L287" s="198"/>
      <c r="M287" s="205"/>
      <c r="N287" s="205"/>
      <c r="O287" s="217"/>
      <c r="P287" s="225" t="s">
        <v>40</v>
      </c>
      <c r="Q287" s="234"/>
      <c r="R287" s="242"/>
      <c r="S287" s="256" t="str">
        <f>IF(S286="","",VLOOKUP(S286,'参考様式１ シフト記号表（勤務時間帯）'!$C$6:$K$35,9,FALSE))</f>
        <v/>
      </c>
      <c r="T287" s="268" t="str">
        <f>IF(T286="","",VLOOKUP(T286,'参考様式１ シフト記号表（勤務時間帯）'!$C$6:$K$35,9,FALSE))</f>
        <v/>
      </c>
      <c r="U287" s="268" t="str">
        <f>IF(U286="","",VLOOKUP(U286,'参考様式１ シフト記号表（勤務時間帯）'!$C$6:$K$35,9,FALSE))</f>
        <v/>
      </c>
      <c r="V287" s="268" t="str">
        <f>IF(V286="","",VLOOKUP(V286,'参考様式１ シフト記号表（勤務時間帯）'!$C$6:$K$35,9,FALSE))</f>
        <v/>
      </c>
      <c r="W287" s="268" t="str">
        <f>IF(W286="","",VLOOKUP(W286,'参考様式１ シフト記号表（勤務時間帯）'!$C$6:$K$35,9,FALSE))</f>
        <v/>
      </c>
      <c r="X287" s="268" t="str">
        <f>IF(X286="","",VLOOKUP(X286,'参考様式１ シフト記号表（勤務時間帯）'!$C$6:$K$35,9,FALSE))</f>
        <v/>
      </c>
      <c r="Y287" s="280" t="str">
        <f>IF(Y286="","",VLOOKUP(Y286,'参考様式１ シフト記号表（勤務時間帯）'!$C$6:$K$35,9,FALSE))</f>
        <v/>
      </c>
      <c r="Z287" s="256" t="str">
        <f>IF(Z286="","",VLOOKUP(Z286,'参考様式１ シフト記号表（勤務時間帯）'!$C$6:$K$35,9,FALSE))</f>
        <v/>
      </c>
      <c r="AA287" s="268" t="str">
        <f>IF(AA286="","",VLOOKUP(AA286,'参考様式１ シフト記号表（勤務時間帯）'!$C$6:$K$35,9,FALSE))</f>
        <v/>
      </c>
      <c r="AB287" s="268" t="str">
        <f>IF(AB286="","",VLOOKUP(AB286,'参考様式１ シフト記号表（勤務時間帯）'!$C$6:$K$35,9,FALSE))</f>
        <v/>
      </c>
      <c r="AC287" s="268" t="str">
        <f>IF(AC286="","",VLOOKUP(AC286,'参考様式１ シフト記号表（勤務時間帯）'!$C$6:$K$35,9,FALSE))</f>
        <v/>
      </c>
      <c r="AD287" s="268" t="str">
        <f>IF(AD286="","",VLOOKUP(AD286,'参考様式１ シフト記号表（勤務時間帯）'!$C$6:$K$35,9,FALSE))</f>
        <v/>
      </c>
      <c r="AE287" s="268" t="str">
        <f>IF(AE286="","",VLOOKUP(AE286,'参考様式１ シフト記号表（勤務時間帯）'!$C$6:$K$35,9,FALSE))</f>
        <v/>
      </c>
      <c r="AF287" s="280" t="str">
        <f>IF(AF286="","",VLOOKUP(AF286,'参考様式１ シフト記号表（勤務時間帯）'!$C$6:$K$35,9,FALSE))</f>
        <v/>
      </c>
      <c r="AG287" s="256" t="str">
        <f>IF(AG286="","",VLOOKUP(AG286,'参考様式１ シフト記号表（勤務時間帯）'!$C$6:$K$35,9,FALSE))</f>
        <v/>
      </c>
      <c r="AH287" s="268" t="str">
        <f>IF(AH286="","",VLOOKUP(AH286,'参考様式１ シフト記号表（勤務時間帯）'!$C$6:$K$35,9,FALSE))</f>
        <v/>
      </c>
      <c r="AI287" s="268" t="str">
        <f>IF(AI286="","",VLOOKUP(AI286,'参考様式１ シフト記号表（勤務時間帯）'!$C$6:$K$35,9,FALSE))</f>
        <v/>
      </c>
      <c r="AJ287" s="268" t="str">
        <f>IF(AJ286="","",VLOOKUP(AJ286,'参考様式１ シフト記号表（勤務時間帯）'!$C$6:$K$35,9,FALSE))</f>
        <v/>
      </c>
      <c r="AK287" s="268" t="str">
        <f>IF(AK286="","",VLOOKUP(AK286,'参考様式１ シフト記号表（勤務時間帯）'!$C$6:$K$35,9,FALSE))</f>
        <v/>
      </c>
      <c r="AL287" s="268" t="str">
        <f>IF(AL286="","",VLOOKUP(AL286,'参考様式１ シフト記号表（勤務時間帯）'!$C$6:$K$35,9,FALSE))</f>
        <v/>
      </c>
      <c r="AM287" s="280" t="str">
        <f>IF(AM286="","",VLOOKUP(AM286,'参考様式１ シフト記号表（勤務時間帯）'!$C$6:$K$35,9,FALSE))</f>
        <v/>
      </c>
      <c r="AN287" s="256" t="str">
        <f>IF(AN286="","",VLOOKUP(AN286,'参考様式１ シフト記号表（勤務時間帯）'!$C$6:$K$35,9,FALSE))</f>
        <v/>
      </c>
      <c r="AO287" s="268" t="str">
        <f>IF(AO286="","",VLOOKUP(AO286,'参考様式１ シフト記号表（勤務時間帯）'!$C$6:$K$35,9,FALSE))</f>
        <v/>
      </c>
      <c r="AP287" s="268" t="str">
        <f>IF(AP286="","",VLOOKUP(AP286,'参考様式１ シフト記号表（勤務時間帯）'!$C$6:$K$35,9,FALSE))</f>
        <v/>
      </c>
      <c r="AQ287" s="268" t="str">
        <f>IF(AQ286="","",VLOOKUP(AQ286,'参考様式１ シフト記号表（勤務時間帯）'!$C$6:$K$35,9,FALSE))</f>
        <v/>
      </c>
      <c r="AR287" s="268" t="str">
        <f>IF(AR286="","",VLOOKUP(AR286,'参考様式１ シフト記号表（勤務時間帯）'!$C$6:$K$35,9,FALSE))</f>
        <v/>
      </c>
      <c r="AS287" s="268" t="str">
        <f>IF(AS286="","",VLOOKUP(AS286,'参考様式１ シフト記号表（勤務時間帯）'!$C$6:$K$35,9,FALSE))</f>
        <v/>
      </c>
      <c r="AT287" s="280" t="str">
        <f>IF(AT286="","",VLOOKUP(AT286,'参考様式１ シフト記号表（勤務時間帯）'!$C$6:$K$35,9,FALSE))</f>
        <v/>
      </c>
      <c r="AU287" s="256" t="str">
        <f>IF(AU286="","",VLOOKUP(AU286,'参考様式１ シフト記号表（勤務時間帯）'!$C$6:$K$35,9,FALSE))</f>
        <v/>
      </c>
      <c r="AV287" s="268" t="str">
        <f>IF(AV286="","",VLOOKUP(AV286,'参考様式１ シフト記号表（勤務時間帯）'!$C$6:$K$35,9,FALSE))</f>
        <v/>
      </c>
      <c r="AW287" s="268" t="str">
        <f>IF(AW286="","",VLOOKUP(AW286,'参考様式１ シフト記号表（勤務時間帯）'!$C$6:$K$35,9,FALSE))</f>
        <v/>
      </c>
      <c r="AX287" s="327">
        <f>IF($BB$3="４週",SUM(S287:AT287),IF($BB$3="暦月",SUM(S287:AW287),""))</f>
        <v>0</v>
      </c>
      <c r="AY287" s="340"/>
      <c r="AZ287" s="352">
        <f>IF($BB$3="４週",AX287/4,IF($BB$3="暦月",'参考様式１（100名）'!AX287/('参考様式１（100名）'!$BB$8/7),""))</f>
        <v>0</v>
      </c>
      <c r="BA287" s="362"/>
      <c r="BB287" s="381"/>
      <c r="BC287" s="205"/>
      <c r="BD287" s="205"/>
      <c r="BE287" s="205"/>
      <c r="BF287" s="217"/>
    </row>
    <row r="288" spans="2:58" ht="20.25" customHeight="1">
      <c r="B288" s="101"/>
      <c r="C288" s="121"/>
      <c r="D288" s="139"/>
      <c r="E288" s="150"/>
      <c r="F288" s="423">
        <f>C286</f>
        <v>0</v>
      </c>
      <c r="G288" s="168"/>
      <c r="H288" s="179"/>
      <c r="I288" s="187"/>
      <c r="J288" s="187"/>
      <c r="K288" s="192"/>
      <c r="L288" s="200"/>
      <c r="M288" s="207"/>
      <c r="N288" s="207"/>
      <c r="O288" s="219"/>
      <c r="P288" s="226" t="s">
        <v>107</v>
      </c>
      <c r="Q288" s="235"/>
      <c r="R288" s="243"/>
      <c r="S288" s="257" t="str">
        <f>IF(S286="","",VLOOKUP(S286,'参考様式１ シフト記号表（勤務時間帯）'!$C$6:$S$35,17,FALSE))</f>
        <v/>
      </c>
      <c r="T288" s="269" t="str">
        <f>IF(T286="","",VLOOKUP(T286,'参考様式１ シフト記号表（勤務時間帯）'!$C$6:$S$35,17,FALSE))</f>
        <v/>
      </c>
      <c r="U288" s="269" t="str">
        <f>IF(U286="","",VLOOKUP(U286,'参考様式１ シフト記号表（勤務時間帯）'!$C$6:$S$35,17,FALSE))</f>
        <v/>
      </c>
      <c r="V288" s="269" t="str">
        <f>IF(V286="","",VLOOKUP(V286,'参考様式１ シフト記号表（勤務時間帯）'!$C$6:$S$35,17,FALSE))</f>
        <v/>
      </c>
      <c r="W288" s="269" t="str">
        <f>IF(W286="","",VLOOKUP(W286,'参考様式１ シフト記号表（勤務時間帯）'!$C$6:$S$35,17,FALSE))</f>
        <v/>
      </c>
      <c r="X288" s="269" t="str">
        <f>IF(X286="","",VLOOKUP(X286,'参考様式１ シフト記号表（勤務時間帯）'!$C$6:$S$35,17,FALSE))</f>
        <v/>
      </c>
      <c r="Y288" s="281" t="str">
        <f>IF(Y286="","",VLOOKUP(Y286,'参考様式１ シフト記号表（勤務時間帯）'!$C$6:$S$35,17,FALSE))</f>
        <v/>
      </c>
      <c r="Z288" s="257" t="str">
        <f>IF(Z286="","",VLOOKUP(Z286,'参考様式１ シフト記号表（勤務時間帯）'!$C$6:$S$35,17,FALSE))</f>
        <v/>
      </c>
      <c r="AA288" s="269" t="str">
        <f>IF(AA286="","",VLOOKUP(AA286,'参考様式１ シフト記号表（勤務時間帯）'!$C$6:$S$35,17,FALSE))</f>
        <v/>
      </c>
      <c r="AB288" s="269" t="str">
        <f>IF(AB286="","",VLOOKUP(AB286,'参考様式１ シフト記号表（勤務時間帯）'!$C$6:$S$35,17,FALSE))</f>
        <v/>
      </c>
      <c r="AC288" s="269" t="str">
        <f>IF(AC286="","",VLOOKUP(AC286,'参考様式１ シフト記号表（勤務時間帯）'!$C$6:$S$35,17,FALSE))</f>
        <v/>
      </c>
      <c r="AD288" s="269" t="str">
        <f>IF(AD286="","",VLOOKUP(AD286,'参考様式１ シフト記号表（勤務時間帯）'!$C$6:$S$35,17,FALSE))</f>
        <v/>
      </c>
      <c r="AE288" s="269" t="str">
        <f>IF(AE286="","",VLOOKUP(AE286,'参考様式１ シフト記号表（勤務時間帯）'!$C$6:$S$35,17,FALSE))</f>
        <v/>
      </c>
      <c r="AF288" s="281" t="str">
        <f>IF(AF286="","",VLOOKUP(AF286,'参考様式１ シフト記号表（勤務時間帯）'!$C$6:$S$35,17,FALSE))</f>
        <v/>
      </c>
      <c r="AG288" s="257" t="str">
        <f>IF(AG286="","",VLOOKUP(AG286,'参考様式１ シフト記号表（勤務時間帯）'!$C$6:$S$35,17,FALSE))</f>
        <v/>
      </c>
      <c r="AH288" s="269" t="str">
        <f>IF(AH286="","",VLOOKUP(AH286,'参考様式１ シフト記号表（勤務時間帯）'!$C$6:$S$35,17,FALSE))</f>
        <v/>
      </c>
      <c r="AI288" s="269" t="str">
        <f>IF(AI286="","",VLOOKUP(AI286,'参考様式１ シフト記号表（勤務時間帯）'!$C$6:$S$35,17,FALSE))</f>
        <v/>
      </c>
      <c r="AJ288" s="269" t="str">
        <f>IF(AJ286="","",VLOOKUP(AJ286,'参考様式１ シフト記号表（勤務時間帯）'!$C$6:$S$35,17,FALSE))</f>
        <v/>
      </c>
      <c r="AK288" s="269" t="str">
        <f>IF(AK286="","",VLOOKUP(AK286,'参考様式１ シフト記号表（勤務時間帯）'!$C$6:$S$35,17,FALSE))</f>
        <v/>
      </c>
      <c r="AL288" s="269" t="str">
        <f>IF(AL286="","",VLOOKUP(AL286,'参考様式１ シフト記号表（勤務時間帯）'!$C$6:$S$35,17,FALSE))</f>
        <v/>
      </c>
      <c r="AM288" s="281" t="str">
        <f>IF(AM286="","",VLOOKUP(AM286,'参考様式１ シフト記号表（勤務時間帯）'!$C$6:$S$35,17,FALSE))</f>
        <v/>
      </c>
      <c r="AN288" s="257" t="str">
        <f>IF(AN286="","",VLOOKUP(AN286,'参考様式１ シフト記号表（勤務時間帯）'!$C$6:$S$35,17,FALSE))</f>
        <v/>
      </c>
      <c r="AO288" s="269" t="str">
        <f>IF(AO286="","",VLOOKUP(AO286,'参考様式１ シフト記号表（勤務時間帯）'!$C$6:$S$35,17,FALSE))</f>
        <v/>
      </c>
      <c r="AP288" s="269" t="str">
        <f>IF(AP286="","",VLOOKUP(AP286,'参考様式１ シフト記号表（勤務時間帯）'!$C$6:$S$35,17,FALSE))</f>
        <v/>
      </c>
      <c r="AQ288" s="269" t="str">
        <f>IF(AQ286="","",VLOOKUP(AQ286,'参考様式１ シフト記号表（勤務時間帯）'!$C$6:$S$35,17,FALSE))</f>
        <v/>
      </c>
      <c r="AR288" s="269" t="str">
        <f>IF(AR286="","",VLOOKUP(AR286,'参考様式１ シフト記号表（勤務時間帯）'!$C$6:$S$35,17,FALSE))</f>
        <v/>
      </c>
      <c r="AS288" s="269" t="str">
        <f>IF(AS286="","",VLOOKUP(AS286,'参考様式１ シフト記号表（勤務時間帯）'!$C$6:$S$35,17,FALSE))</f>
        <v/>
      </c>
      <c r="AT288" s="281" t="str">
        <f>IF(AT286="","",VLOOKUP(AT286,'参考様式１ シフト記号表（勤務時間帯）'!$C$6:$S$35,17,FALSE))</f>
        <v/>
      </c>
      <c r="AU288" s="257" t="str">
        <f>IF(AU286="","",VLOOKUP(AU286,'参考様式１ シフト記号表（勤務時間帯）'!$C$6:$S$35,17,FALSE))</f>
        <v/>
      </c>
      <c r="AV288" s="269" t="str">
        <f>IF(AV286="","",VLOOKUP(AV286,'参考様式１ シフト記号表（勤務時間帯）'!$C$6:$S$35,17,FALSE))</f>
        <v/>
      </c>
      <c r="AW288" s="269" t="str">
        <f>IF(AW286="","",VLOOKUP(AW286,'参考様式１ シフト記号表（勤務時間帯）'!$C$6:$S$35,17,FALSE))</f>
        <v/>
      </c>
      <c r="AX288" s="328">
        <f>IF($BB$3="４週",SUM(S288:AT288),IF($BB$3="暦月",SUM(S288:AW288),""))</f>
        <v>0</v>
      </c>
      <c r="AY288" s="341"/>
      <c r="AZ288" s="353">
        <f>IF($BB$3="４週",AX288/4,IF($BB$3="暦月",'参考様式１（100名）'!AX288/('参考様式１（100名）'!$BB$8/7),""))</f>
        <v>0</v>
      </c>
      <c r="BA288" s="363"/>
      <c r="BB288" s="382"/>
      <c r="BC288" s="207"/>
      <c r="BD288" s="207"/>
      <c r="BE288" s="207"/>
      <c r="BF288" s="219"/>
    </row>
    <row r="289" spans="2:58" ht="20.25" customHeight="1">
      <c r="B289" s="101">
        <f>B286+1</f>
        <v>90</v>
      </c>
      <c r="C289" s="119"/>
      <c r="D289" s="137"/>
      <c r="E289" s="148"/>
      <c r="F289" s="156"/>
      <c r="G289" s="156"/>
      <c r="H289" s="180"/>
      <c r="I289" s="187"/>
      <c r="J289" s="187"/>
      <c r="K289" s="192"/>
      <c r="L289" s="199"/>
      <c r="M289" s="206"/>
      <c r="N289" s="206"/>
      <c r="O289" s="218"/>
      <c r="P289" s="227" t="s">
        <v>105</v>
      </c>
      <c r="Q289" s="236"/>
      <c r="R289" s="244"/>
      <c r="S289" s="431"/>
      <c r="T289" s="434"/>
      <c r="U289" s="434"/>
      <c r="V289" s="434"/>
      <c r="W289" s="434"/>
      <c r="X289" s="434"/>
      <c r="Y289" s="436"/>
      <c r="Z289" s="431"/>
      <c r="AA289" s="434"/>
      <c r="AB289" s="434"/>
      <c r="AC289" s="434"/>
      <c r="AD289" s="434"/>
      <c r="AE289" s="434"/>
      <c r="AF289" s="436"/>
      <c r="AG289" s="431"/>
      <c r="AH289" s="434"/>
      <c r="AI289" s="434"/>
      <c r="AJ289" s="434"/>
      <c r="AK289" s="434"/>
      <c r="AL289" s="434"/>
      <c r="AM289" s="436"/>
      <c r="AN289" s="431"/>
      <c r="AO289" s="434"/>
      <c r="AP289" s="434"/>
      <c r="AQ289" s="434"/>
      <c r="AR289" s="434"/>
      <c r="AS289" s="434"/>
      <c r="AT289" s="436"/>
      <c r="AU289" s="431"/>
      <c r="AV289" s="434"/>
      <c r="AW289" s="434"/>
      <c r="AX289" s="439"/>
      <c r="AY289" s="443"/>
      <c r="AZ289" s="446"/>
      <c r="BA289" s="449"/>
      <c r="BB289" s="380"/>
      <c r="BC289" s="206"/>
      <c r="BD289" s="206"/>
      <c r="BE289" s="206"/>
      <c r="BF289" s="218"/>
    </row>
    <row r="290" spans="2:58" ht="20.25" customHeight="1">
      <c r="B290" s="101"/>
      <c r="C290" s="120"/>
      <c r="D290" s="138"/>
      <c r="E290" s="149"/>
      <c r="F290" s="154"/>
      <c r="G290" s="167"/>
      <c r="H290" s="179"/>
      <c r="I290" s="187"/>
      <c r="J290" s="187"/>
      <c r="K290" s="192"/>
      <c r="L290" s="198"/>
      <c r="M290" s="205"/>
      <c r="N290" s="205"/>
      <c r="O290" s="217"/>
      <c r="P290" s="225" t="s">
        <v>40</v>
      </c>
      <c r="Q290" s="234"/>
      <c r="R290" s="242"/>
      <c r="S290" s="256" t="str">
        <f>IF(S289="","",VLOOKUP(S289,'参考様式１ シフト記号表（勤務時間帯）'!$C$6:$K$35,9,FALSE))</f>
        <v/>
      </c>
      <c r="T290" s="268" t="str">
        <f>IF(T289="","",VLOOKUP(T289,'参考様式１ シフト記号表（勤務時間帯）'!$C$6:$K$35,9,FALSE))</f>
        <v/>
      </c>
      <c r="U290" s="268" t="str">
        <f>IF(U289="","",VLOOKUP(U289,'参考様式１ シフト記号表（勤務時間帯）'!$C$6:$K$35,9,FALSE))</f>
        <v/>
      </c>
      <c r="V290" s="268" t="str">
        <f>IF(V289="","",VLOOKUP(V289,'参考様式１ シフト記号表（勤務時間帯）'!$C$6:$K$35,9,FALSE))</f>
        <v/>
      </c>
      <c r="W290" s="268" t="str">
        <f>IF(W289="","",VLOOKUP(W289,'参考様式１ シフト記号表（勤務時間帯）'!$C$6:$K$35,9,FALSE))</f>
        <v/>
      </c>
      <c r="X290" s="268" t="str">
        <f>IF(X289="","",VLOOKUP(X289,'参考様式１ シフト記号表（勤務時間帯）'!$C$6:$K$35,9,FALSE))</f>
        <v/>
      </c>
      <c r="Y290" s="280" t="str">
        <f>IF(Y289="","",VLOOKUP(Y289,'参考様式１ シフト記号表（勤務時間帯）'!$C$6:$K$35,9,FALSE))</f>
        <v/>
      </c>
      <c r="Z290" s="256" t="str">
        <f>IF(Z289="","",VLOOKUP(Z289,'参考様式１ シフト記号表（勤務時間帯）'!$C$6:$K$35,9,FALSE))</f>
        <v/>
      </c>
      <c r="AA290" s="268" t="str">
        <f>IF(AA289="","",VLOOKUP(AA289,'参考様式１ シフト記号表（勤務時間帯）'!$C$6:$K$35,9,FALSE))</f>
        <v/>
      </c>
      <c r="AB290" s="268" t="str">
        <f>IF(AB289="","",VLOOKUP(AB289,'参考様式１ シフト記号表（勤務時間帯）'!$C$6:$K$35,9,FALSE))</f>
        <v/>
      </c>
      <c r="AC290" s="268" t="str">
        <f>IF(AC289="","",VLOOKUP(AC289,'参考様式１ シフト記号表（勤務時間帯）'!$C$6:$K$35,9,FALSE))</f>
        <v/>
      </c>
      <c r="AD290" s="268" t="str">
        <f>IF(AD289="","",VLOOKUP(AD289,'参考様式１ シフト記号表（勤務時間帯）'!$C$6:$K$35,9,FALSE))</f>
        <v/>
      </c>
      <c r="AE290" s="268" t="str">
        <f>IF(AE289="","",VLOOKUP(AE289,'参考様式１ シフト記号表（勤務時間帯）'!$C$6:$K$35,9,FALSE))</f>
        <v/>
      </c>
      <c r="AF290" s="280" t="str">
        <f>IF(AF289="","",VLOOKUP(AF289,'参考様式１ シフト記号表（勤務時間帯）'!$C$6:$K$35,9,FALSE))</f>
        <v/>
      </c>
      <c r="AG290" s="256" t="str">
        <f>IF(AG289="","",VLOOKUP(AG289,'参考様式１ シフト記号表（勤務時間帯）'!$C$6:$K$35,9,FALSE))</f>
        <v/>
      </c>
      <c r="AH290" s="268" t="str">
        <f>IF(AH289="","",VLOOKUP(AH289,'参考様式１ シフト記号表（勤務時間帯）'!$C$6:$K$35,9,FALSE))</f>
        <v/>
      </c>
      <c r="AI290" s="268" t="str">
        <f>IF(AI289="","",VLOOKUP(AI289,'参考様式１ シフト記号表（勤務時間帯）'!$C$6:$K$35,9,FALSE))</f>
        <v/>
      </c>
      <c r="AJ290" s="268" t="str">
        <f>IF(AJ289="","",VLOOKUP(AJ289,'参考様式１ シフト記号表（勤務時間帯）'!$C$6:$K$35,9,FALSE))</f>
        <v/>
      </c>
      <c r="AK290" s="268" t="str">
        <f>IF(AK289="","",VLOOKUP(AK289,'参考様式１ シフト記号表（勤務時間帯）'!$C$6:$K$35,9,FALSE))</f>
        <v/>
      </c>
      <c r="AL290" s="268" t="str">
        <f>IF(AL289="","",VLOOKUP(AL289,'参考様式１ シフト記号表（勤務時間帯）'!$C$6:$K$35,9,FALSE))</f>
        <v/>
      </c>
      <c r="AM290" s="280" t="str">
        <f>IF(AM289="","",VLOOKUP(AM289,'参考様式１ シフト記号表（勤務時間帯）'!$C$6:$K$35,9,FALSE))</f>
        <v/>
      </c>
      <c r="AN290" s="256" t="str">
        <f>IF(AN289="","",VLOOKUP(AN289,'参考様式１ シフト記号表（勤務時間帯）'!$C$6:$K$35,9,FALSE))</f>
        <v/>
      </c>
      <c r="AO290" s="268" t="str">
        <f>IF(AO289="","",VLOOKUP(AO289,'参考様式１ シフト記号表（勤務時間帯）'!$C$6:$K$35,9,FALSE))</f>
        <v/>
      </c>
      <c r="AP290" s="268" t="str">
        <f>IF(AP289="","",VLOOKUP(AP289,'参考様式１ シフト記号表（勤務時間帯）'!$C$6:$K$35,9,FALSE))</f>
        <v/>
      </c>
      <c r="AQ290" s="268" t="str">
        <f>IF(AQ289="","",VLOOKUP(AQ289,'参考様式１ シフト記号表（勤務時間帯）'!$C$6:$K$35,9,FALSE))</f>
        <v/>
      </c>
      <c r="AR290" s="268" t="str">
        <f>IF(AR289="","",VLOOKUP(AR289,'参考様式１ シフト記号表（勤務時間帯）'!$C$6:$K$35,9,FALSE))</f>
        <v/>
      </c>
      <c r="AS290" s="268" t="str">
        <f>IF(AS289="","",VLOOKUP(AS289,'参考様式１ シフト記号表（勤務時間帯）'!$C$6:$K$35,9,FALSE))</f>
        <v/>
      </c>
      <c r="AT290" s="280" t="str">
        <f>IF(AT289="","",VLOOKUP(AT289,'参考様式１ シフト記号表（勤務時間帯）'!$C$6:$K$35,9,FALSE))</f>
        <v/>
      </c>
      <c r="AU290" s="256" t="str">
        <f>IF(AU289="","",VLOOKUP(AU289,'参考様式１ シフト記号表（勤務時間帯）'!$C$6:$K$35,9,FALSE))</f>
        <v/>
      </c>
      <c r="AV290" s="268" t="str">
        <f>IF(AV289="","",VLOOKUP(AV289,'参考様式１ シフト記号表（勤務時間帯）'!$C$6:$K$35,9,FALSE))</f>
        <v/>
      </c>
      <c r="AW290" s="268" t="str">
        <f>IF(AW289="","",VLOOKUP(AW289,'参考様式１ シフト記号表（勤務時間帯）'!$C$6:$K$35,9,FALSE))</f>
        <v/>
      </c>
      <c r="AX290" s="327">
        <f>IF($BB$3="４週",SUM(S290:AT290),IF($BB$3="暦月",SUM(S290:AW290),""))</f>
        <v>0</v>
      </c>
      <c r="AY290" s="340"/>
      <c r="AZ290" s="352">
        <f>IF($BB$3="４週",AX290/4,IF($BB$3="暦月",'参考様式１（100名）'!AX290/('参考様式１（100名）'!$BB$8/7),""))</f>
        <v>0</v>
      </c>
      <c r="BA290" s="362"/>
      <c r="BB290" s="381"/>
      <c r="BC290" s="205"/>
      <c r="BD290" s="205"/>
      <c r="BE290" s="205"/>
      <c r="BF290" s="217"/>
    </row>
    <row r="291" spans="2:58" ht="20.25" customHeight="1">
      <c r="B291" s="101"/>
      <c r="C291" s="121"/>
      <c r="D291" s="139"/>
      <c r="E291" s="150"/>
      <c r="F291" s="423">
        <f>C289</f>
        <v>0</v>
      </c>
      <c r="G291" s="168"/>
      <c r="H291" s="179"/>
      <c r="I291" s="187"/>
      <c r="J291" s="187"/>
      <c r="K291" s="192"/>
      <c r="L291" s="200"/>
      <c r="M291" s="207"/>
      <c r="N291" s="207"/>
      <c r="O291" s="219"/>
      <c r="P291" s="226" t="s">
        <v>107</v>
      </c>
      <c r="Q291" s="235"/>
      <c r="R291" s="243"/>
      <c r="S291" s="257" t="str">
        <f>IF(S289="","",VLOOKUP(S289,'参考様式１ シフト記号表（勤務時間帯）'!$C$6:$S$35,17,FALSE))</f>
        <v/>
      </c>
      <c r="T291" s="269" t="str">
        <f>IF(T289="","",VLOOKUP(T289,'参考様式１ シフト記号表（勤務時間帯）'!$C$6:$S$35,17,FALSE))</f>
        <v/>
      </c>
      <c r="U291" s="269" t="str">
        <f>IF(U289="","",VLOOKUP(U289,'参考様式１ シフト記号表（勤務時間帯）'!$C$6:$S$35,17,FALSE))</f>
        <v/>
      </c>
      <c r="V291" s="269" t="str">
        <f>IF(V289="","",VLOOKUP(V289,'参考様式１ シフト記号表（勤務時間帯）'!$C$6:$S$35,17,FALSE))</f>
        <v/>
      </c>
      <c r="W291" s="269" t="str">
        <f>IF(W289="","",VLOOKUP(W289,'参考様式１ シフト記号表（勤務時間帯）'!$C$6:$S$35,17,FALSE))</f>
        <v/>
      </c>
      <c r="X291" s="269" t="str">
        <f>IF(X289="","",VLOOKUP(X289,'参考様式１ シフト記号表（勤務時間帯）'!$C$6:$S$35,17,FALSE))</f>
        <v/>
      </c>
      <c r="Y291" s="281" t="str">
        <f>IF(Y289="","",VLOOKUP(Y289,'参考様式１ シフト記号表（勤務時間帯）'!$C$6:$S$35,17,FALSE))</f>
        <v/>
      </c>
      <c r="Z291" s="257" t="str">
        <f>IF(Z289="","",VLOOKUP(Z289,'参考様式１ シフト記号表（勤務時間帯）'!$C$6:$S$35,17,FALSE))</f>
        <v/>
      </c>
      <c r="AA291" s="269" t="str">
        <f>IF(AA289="","",VLOOKUP(AA289,'参考様式１ シフト記号表（勤務時間帯）'!$C$6:$S$35,17,FALSE))</f>
        <v/>
      </c>
      <c r="AB291" s="269" t="str">
        <f>IF(AB289="","",VLOOKUP(AB289,'参考様式１ シフト記号表（勤務時間帯）'!$C$6:$S$35,17,FALSE))</f>
        <v/>
      </c>
      <c r="AC291" s="269" t="str">
        <f>IF(AC289="","",VLOOKUP(AC289,'参考様式１ シフト記号表（勤務時間帯）'!$C$6:$S$35,17,FALSE))</f>
        <v/>
      </c>
      <c r="AD291" s="269" t="str">
        <f>IF(AD289="","",VLOOKUP(AD289,'参考様式１ シフト記号表（勤務時間帯）'!$C$6:$S$35,17,FALSE))</f>
        <v/>
      </c>
      <c r="AE291" s="269" t="str">
        <f>IF(AE289="","",VLOOKUP(AE289,'参考様式１ シフト記号表（勤務時間帯）'!$C$6:$S$35,17,FALSE))</f>
        <v/>
      </c>
      <c r="AF291" s="281" t="str">
        <f>IF(AF289="","",VLOOKUP(AF289,'参考様式１ シフト記号表（勤務時間帯）'!$C$6:$S$35,17,FALSE))</f>
        <v/>
      </c>
      <c r="AG291" s="257" t="str">
        <f>IF(AG289="","",VLOOKUP(AG289,'参考様式１ シフト記号表（勤務時間帯）'!$C$6:$S$35,17,FALSE))</f>
        <v/>
      </c>
      <c r="AH291" s="269" t="str">
        <f>IF(AH289="","",VLOOKUP(AH289,'参考様式１ シフト記号表（勤務時間帯）'!$C$6:$S$35,17,FALSE))</f>
        <v/>
      </c>
      <c r="AI291" s="269" t="str">
        <f>IF(AI289="","",VLOOKUP(AI289,'参考様式１ シフト記号表（勤務時間帯）'!$C$6:$S$35,17,FALSE))</f>
        <v/>
      </c>
      <c r="AJ291" s="269" t="str">
        <f>IF(AJ289="","",VLOOKUP(AJ289,'参考様式１ シフト記号表（勤務時間帯）'!$C$6:$S$35,17,FALSE))</f>
        <v/>
      </c>
      <c r="AK291" s="269" t="str">
        <f>IF(AK289="","",VLOOKUP(AK289,'参考様式１ シフト記号表（勤務時間帯）'!$C$6:$S$35,17,FALSE))</f>
        <v/>
      </c>
      <c r="AL291" s="269" t="str">
        <f>IF(AL289="","",VLOOKUP(AL289,'参考様式１ シフト記号表（勤務時間帯）'!$C$6:$S$35,17,FALSE))</f>
        <v/>
      </c>
      <c r="AM291" s="281" t="str">
        <f>IF(AM289="","",VLOOKUP(AM289,'参考様式１ シフト記号表（勤務時間帯）'!$C$6:$S$35,17,FALSE))</f>
        <v/>
      </c>
      <c r="AN291" s="257" t="str">
        <f>IF(AN289="","",VLOOKUP(AN289,'参考様式１ シフト記号表（勤務時間帯）'!$C$6:$S$35,17,FALSE))</f>
        <v/>
      </c>
      <c r="AO291" s="269" t="str">
        <f>IF(AO289="","",VLOOKUP(AO289,'参考様式１ シフト記号表（勤務時間帯）'!$C$6:$S$35,17,FALSE))</f>
        <v/>
      </c>
      <c r="AP291" s="269" t="str">
        <f>IF(AP289="","",VLOOKUP(AP289,'参考様式１ シフト記号表（勤務時間帯）'!$C$6:$S$35,17,FALSE))</f>
        <v/>
      </c>
      <c r="AQ291" s="269" t="str">
        <f>IF(AQ289="","",VLOOKUP(AQ289,'参考様式１ シフト記号表（勤務時間帯）'!$C$6:$S$35,17,FALSE))</f>
        <v/>
      </c>
      <c r="AR291" s="269" t="str">
        <f>IF(AR289="","",VLOOKUP(AR289,'参考様式１ シフト記号表（勤務時間帯）'!$C$6:$S$35,17,FALSE))</f>
        <v/>
      </c>
      <c r="AS291" s="269" t="str">
        <f>IF(AS289="","",VLOOKUP(AS289,'参考様式１ シフト記号表（勤務時間帯）'!$C$6:$S$35,17,FALSE))</f>
        <v/>
      </c>
      <c r="AT291" s="281" t="str">
        <f>IF(AT289="","",VLOOKUP(AT289,'参考様式１ シフト記号表（勤務時間帯）'!$C$6:$S$35,17,FALSE))</f>
        <v/>
      </c>
      <c r="AU291" s="257" t="str">
        <f>IF(AU289="","",VLOOKUP(AU289,'参考様式１ シフト記号表（勤務時間帯）'!$C$6:$S$35,17,FALSE))</f>
        <v/>
      </c>
      <c r="AV291" s="269" t="str">
        <f>IF(AV289="","",VLOOKUP(AV289,'参考様式１ シフト記号表（勤務時間帯）'!$C$6:$S$35,17,FALSE))</f>
        <v/>
      </c>
      <c r="AW291" s="269" t="str">
        <f>IF(AW289="","",VLOOKUP(AW289,'参考様式１ シフト記号表（勤務時間帯）'!$C$6:$S$35,17,FALSE))</f>
        <v/>
      </c>
      <c r="AX291" s="328">
        <f>IF($BB$3="４週",SUM(S291:AT291),IF($BB$3="暦月",SUM(S291:AW291),""))</f>
        <v>0</v>
      </c>
      <c r="AY291" s="341"/>
      <c r="AZ291" s="353">
        <f>IF($BB$3="４週",AX291/4,IF($BB$3="暦月",'参考様式１（100名）'!AX291/('参考様式１（100名）'!$BB$8/7),""))</f>
        <v>0</v>
      </c>
      <c r="BA291" s="363"/>
      <c r="BB291" s="382"/>
      <c r="BC291" s="207"/>
      <c r="BD291" s="207"/>
      <c r="BE291" s="207"/>
      <c r="BF291" s="219"/>
    </row>
    <row r="292" spans="2:58" ht="20.25" customHeight="1">
      <c r="B292" s="101">
        <f>B289+1</f>
        <v>91</v>
      </c>
      <c r="C292" s="119"/>
      <c r="D292" s="137"/>
      <c r="E292" s="148"/>
      <c r="F292" s="156"/>
      <c r="G292" s="156"/>
      <c r="H292" s="180"/>
      <c r="I292" s="187"/>
      <c r="J292" s="187"/>
      <c r="K292" s="192"/>
      <c r="L292" s="199"/>
      <c r="M292" s="206"/>
      <c r="N292" s="206"/>
      <c r="O292" s="218"/>
      <c r="P292" s="227" t="s">
        <v>105</v>
      </c>
      <c r="Q292" s="236"/>
      <c r="R292" s="244"/>
      <c r="S292" s="431"/>
      <c r="T292" s="434"/>
      <c r="U292" s="434"/>
      <c r="V292" s="434"/>
      <c r="W292" s="434"/>
      <c r="X292" s="434"/>
      <c r="Y292" s="436"/>
      <c r="Z292" s="431"/>
      <c r="AA292" s="434"/>
      <c r="AB292" s="434"/>
      <c r="AC292" s="434"/>
      <c r="AD292" s="434"/>
      <c r="AE292" s="434"/>
      <c r="AF292" s="436"/>
      <c r="AG292" s="431"/>
      <c r="AH292" s="434"/>
      <c r="AI292" s="434"/>
      <c r="AJ292" s="434"/>
      <c r="AK292" s="434"/>
      <c r="AL292" s="434"/>
      <c r="AM292" s="436"/>
      <c r="AN292" s="431"/>
      <c r="AO292" s="434"/>
      <c r="AP292" s="434"/>
      <c r="AQ292" s="434"/>
      <c r="AR292" s="434"/>
      <c r="AS292" s="434"/>
      <c r="AT292" s="436"/>
      <c r="AU292" s="431"/>
      <c r="AV292" s="434"/>
      <c r="AW292" s="434"/>
      <c r="AX292" s="439"/>
      <c r="AY292" s="443"/>
      <c r="AZ292" s="446"/>
      <c r="BA292" s="449"/>
      <c r="BB292" s="380"/>
      <c r="BC292" s="206"/>
      <c r="BD292" s="206"/>
      <c r="BE292" s="206"/>
      <c r="BF292" s="218"/>
    </row>
    <row r="293" spans="2:58" ht="20.25" customHeight="1">
      <c r="B293" s="101"/>
      <c r="C293" s="120"/>
      <c r="D293" s="138"/>
      <c r="E293" s="149"/>
      <c r="F293" s="154"/>
      <c r="G293" s="167"/>
      <c r="H293" s="179"/>
      <c r="I293" s="187"/>
      <c r="J293" s="187"/>
      <c r="K293" s="192"/>
      <c r="L293" s="198"/>
      <c r="M293" s="205"/>
      <c r="N293" s="205"/>
      <c r="O293" s="217"/>
      <c r="P293" s="225" t="s">
        <v>40</v>
      </c>
      <c r="Q293" s="234"/>
      <c r="R293" s="242"/>
      <c r="S293" s="256" t="str">
        <f>IF(S292="","",VLOOKUP(S292,'参考様式１ シフト記号表（勤務時間帯）'!$C$6:$K$35,9,FALSE))</f>
        <v/>
      </c>
      <c r="T293" s="268" t="str">
        <f>IF(T292="","",VLOOKUP(T292,'参考様式１ シフト記号表（勤務時間帯）'!$C$6:$K$35,9,FALSE))</f>
        <v/>
      </c>
      <c r="U293" s="268" t="str">
        <f>IF(U292="","",VLOOKUP(U292,'参考様式１ シフト記号表（勤務時間帯）'!$C$6:$K$35,9,FALSE))</f>
        <v/>
      </c>
      <c r="V293" s="268" t="str">
        <f>IF(V292="","",VLOOKUP(V292,'参考様式１ シフト記号表（勤務時間帯）'!$C$6:$K$35,9,FALSE))</f>
        <v/>
      </c>
      <c r="W293" s="268" t="str">
        <f>IF(W292="","",VLOOKUP(W292,'参考様式１ シフト記号表（勤務時間帯）'!$C$6:$K$35,9,FALSE))</f>
        <v/>
      </c>
      <c r="X293" s="268" t="str">
        <f>IF(X292="","",VLOOKUP(X292,'参考様式１ シフト記号表（勤務時間帯）'!$C$6:$K$35,9,FALSE))</f>
        <v/>
      </c>
      <c r="Y293" s="280" t="str">
        <f>IF(Y292="","",VLOOKUP(Y292,'参考様式１ シフト記号表（勤務時間帯）'!$C$6:$K$35,9,FALSE))</f>
        <v/>
      </c>
      <c r="Z293" s="256" t="str">
        <f>IF(Z292="","",VLOOKUP(Z292,'参考様式１ シフト記号表（勤務時間帯）'!$C$6:$K$35,9,FALSE))</f>
        <v/>
      </c>
      <c r="AA293" s="268" t="str">
        <f>IF(AA292="","",VLOOKUP(AA292,'参考様式１ シフト記号表（勤務時間帯）'!$C$6:$K$35,9,FALSE))</f>
        <v/>
      </c>
      <c r="AB293" s="268" t="str">
        <f>IF(AB292="","",VLOOKUP(AB292,'参考様式１ シフト記号表（勤務時間帯）'!$C$6:$K$35,9,FALSE))</f>
        <v/>
      </c>
      <c r="AC293" s="268" t="str">
        <f>IF(AC292="","",VLOOKUP(AC292,'参考様式１ シフト記号表（勤務時間帯）'!$C$6:$K$35,9,FALSE))</f>
        <v/>
      </c>
      <c r="AD293" s="268" t="str">
        <f>IF(AD292="","",VLOOKUP(AD292,'参考様式１ シフト記号表（勤務時間帯）'!$C$6:$K$35,9,FALSE))</f>
        <v/>
      </c>
      <c r="AE293" s="268" t="str">
        <f>IF(AE292="","",VLOOKUP(AE292,'参考様式１ シフト記号表（勤務時間帯）'!$C$6:$K$35,9,FALSE))</f>
        <v/>
      </c>
      <c r="AF293" s="280" t="str">
        <f>IF(AF292="","",VLOOKUP(AF292,'参考様式１ シフト記号表（勤務時間帯）'!$C$6:$K$35,9,FALSE))</f>
        <v/>
      </c>
      <c r="AG293" s="256" t="str">
        <f>IF(AG292="","",VLOOKUP(AG292,'参考様式１ シフト記号表（勤務時間帯）'!$C$6:$K$35,9,FALSE))</f>
        <v/>
      </c>
      <c r="AH293" s="268" t="str">
        <f>IF(AH292="","",VLOOKUP(AH292,'参考様式１ シフト記号表（勤務時間帯）'!$C$6:$K$35,9,FALSE))</f>
        <v/>
      </c>
      <c r="AI293" s="268" t="str">
        <f>IF(AI292="","",VLOOKUP(AI292,'参考様式１ シフト記号表（勤務時間帯）'!$C$6:$K$35,9,FALSE))</f>
        <v/>
      </c>
      <c r="AJ293" s="268" t="str">
        <f>IF(AJ292="","",VLOOKUP(AJ292,'参考様式１ シフト記号表（勤務時間帯）'!$C$6:$K$35,9,FALSE))</f>
        <v/>
      </c>
      <c r="AK293" s="268" t="str">
        <f>IF(AK292="","",VLOOKUP(AK292,'参考様式１ シフト記号表（勤務時間帯）'!$C$6:$K$35,9,FALSE))</f>
        <v/>
      </c>
      <c r="AL293" s="268" t="str">
        <f>IF(AL292="","",VLOOKUP(AL292,'参考様式１ シフト記号表（勤務時間帯）'!$C$6:$K$35,9,FALSE))</f>
        <v/>
      </c>
      <c r="AM293" s="280" t="str">
        <f>IF(AM292="","",VLOOKUP(AM292,'参考様式１ シフト記号表（勤務時間帯）'!$C$6:$K$35,9,FALSE))</f>
        <v/>
      </c>
      <c r="AN293" s="256" t="str">
        <f>IF(AN292="","",VLOOKUP(AN292,'参考様式１ シフト記号表（勤務時間帯）'!$C$6:$K$35,9,FALSE))</f>
        <v/>
      </c>
      <c r="AO293" s="268" t="str">
        <f>IF(AO292="","",VLOOKUP(AO292,'参考様式１ シフト記号表（勤務時間帯）'!$C$6:$K$35,9,FALSE))</f>
        <v/>
      </c>
      <c r="AP293" s="268" t="str">
        <f>IF(AP292="","",VLOOKUP(AP292,'参考様式１ シフト記号表（勤務時間帯）'!$C$6:$K$35,9,FALSE))</f>
        <v/>
      </c>
      <c r="AQ293" s="268" t="str">
        <f>IF(AQ292="","",VLOOKUP(AQ292,'参考様式１ シフト記号表（勤務時間帯）'!$C$6:$K$35,9,FALSE))</f>
        <v/>
      </c>
      <c r="AR293" s="268" t="str">
        <f>IF(AR292="","",VLOOKUP(AR292,'参考様式１ シフト記号表（勤務時間帯）'!$C$6:$K$35,9,FALSE))</f>
        <v/>
      </c>
      <c r="AS293" s="268" t="str">
        <f>IF(AS292="","",VLOOKUP(AS292,'参考様式１ シフト記号表（勤務時間帯）'!$C$6:$K$35,9,FALSE))</f>
        <v/>
      </c>
      <c r="AT293" s="280" t="str">
        <f>IF(AT292="","",VLOOKUP(AT292,'参考様式１ シフト記号表（勤務時間帯）'!$C$6:$K$35,9,FALSE))</f>
        <v/>
      </c>
      <c r="AU293" s="256" t="str">
        <f>IF(AU292="","",VLOOKUP(AU292,'参考様式１ シフト記号表（勤務時間帯）'!$C$6:$K$35,9,FALSE))</f>
        <v/>
      </c>
      <c r="AV293" s="268" t="str">
        <f>IF(AV292="","",VLOOKUP(AV292,'参考様式１ シフト記号表（勤務時間帯）'!$C$6:$K$35,9,FALSE))</f>
        <v/>
      </c>
      <c r="AW293" s="268" t="str">
        <f>IF(AW292="","",VLOOKUP(AW292,'参考様式１ シフト記号表（勤務時間帯）'!$C$6:$K$35,9,FALSE))</f>
        <v/>
      </c>
      <c r="AX293" s="327">
        <f>IF($BB$3="４週",SUM(S293:AT293),IF($BB$3="暦月",SUM(S293:AW293),""))</f>
        <v>0</v>
      </c>
      <c r="AY293" s="340"/>
      <c r="AZ293" s="352">
        <f>IF($BB$3="４週",AX293/4,IF($BB$3="暦月",'参考様式１（100名）'!AX293/('参考様式１（100名）'!$BB$8/7),""))</f>
        <v>0</v>
      </c>
      <c r="BA293" s="362"/>
      <c r="BB293" s="381"/>
      <c r="BC293" s="205"/>
      <c r="BD293" s="205"/>
      <c r="BE293" s="205"/>
      <c r="BF293" s="217"/>
    </row>
    <row r="294" spans="2:58" ht="20.25" customHeight="1">
      <c r="B294" s="101"/>
      <c r="C294" s="121"/>
      <c r="D294" s="139"/>
      <c r="E294" s="150"/>
      <c r="F294" s="423">
        <f>C292</f>
        <v>0</v>
      </c>
      <c r="G294" s="168"/>
      <c r="H294" s="179"/>
      <c r="I294" s="187"/>
      <c r="J294" s="187"/>
      <c r="K294" s="192"/>
      <c r="L294" s="200"/>
      <c r="M294" s="207"/>
      <c r="N294" s="207"/>
      <c r="O294" s="219"/>
      <c r="P294" s="226" t="s">
        <v>107</v>
      </c>
      <c r="Q294" s="235"/>
      <c r="R294" s="243"/>
      <c r="S294" s="257" t="str">
        <f>IF(S292="","",VLOOKUP(S292,'参考様式１ シフト記号表（勤務時間帯）'!$C$6:$S$35,17,FALSE))</f>
        <v/>
      </c>
      <c r="T294" s="269" t="str">
        <f>IF(T292="","",VLOOKUP(T292,'参考様式１ シフト記号表（勤務時間帯）'!$C$6:$S$35,17,FALSE))</f>
        <v/>
      </c>
      <c r="U294" s="269" t="str">
        <f>IF(U292="","",VLOOKUP(U292,'参考様式１ シフト記号表（勤務時間帯）'!$C$6:$S$35,17,FALSE))</f>
        <v/>
      </c>
      <c r="V294" s="269" t="str">
        <f>IF(V292="","",VLOOKUP(V292,'参考様式１ シフト記号表（勤務時間帯）'!$C$6:$S$35,17,FALSE))</f>
        <v/>
      </c>
      <c r="W294" s="269" t="str">
        <f>IF(W292="","",VLOOKUP(W292,'参考様式１ シフト記号表（勤務時間帯）'!$C$6:$S$35,17,FALSE))</f>
        <v/>
      </c>
      <c r="X294" s="269" t="str">
        <f>IF(X292="","",VLOOKUP(X292,'参考様式１ シフト記号表（勤務時間帯）'!$C$6:$S$35,17,FALSE))</f>
        <v/>
      </c>
      <c r="Y294" s="281" t="str">
        <f>IF(Y292="","",VLOOKUP(Y292,'参考様式１ シフト記号表（勤務時間帯）'!$C$6:$S$35,17,FALSE))</f>
        <v/>
      </c>
      <c r="Z294" s="257" t="str">
        <f>IF(Z292="","",VLOOKUP(Z292,'参考様式１ シフト記号表（勤務時間帯）'!$C$6:$S$35,17,FALSE))</f>
        <v/>
      </c>
      <c r="AA294" s="269" t="str">
        <f>IF(AA292="","",VLOOKUP(AA292,'参考様式１ シフト記号表（勤務時間帯）'!$C$6:$S$35,17,FALSE))</f>
        <v/>
      </c>
      <c r="AB294" s="269" t="str">
        <f>IF(AB292="","",VLOOKUP(AB292,'参考様式１ シフト記号表（勤務時間帯）'!$C$6:$S$35,17,FALSE))</f>
        <v/>
      </c>
      <c r="AC294" s="269" t="str">
        <f>IF(AC292="","",VLOOKUP(AC292,'参考様式１ シフト記号表（勤務時間帯）'!$C$6:$S$35,17,FALSE))</f>
        <v/>
      </c>
      <c r="AD294" s="269" t="str">
        <f>IF(AD292="","",VLOOKUP(AD292,'参考様式１ シフト記号表（勤務時間帯）'!$C$6:$S$35,17,FALSE))</f>
        <v/>
      </c>
      <c r="AE294" s="269" t="str">
        <f>IF(AE292="","",VLOOKUP(AE292,'参考様式１ シフト記号表（勤務時間帯）'!$C$6:$S$35,17,FALSE))</f>
        <v/>
      </c>
      <c r="AF294" s="281" t="str">
        <f>IF(AF292="","",VLOOKUP(AF292,'参考様式１ シフト記号表（勤務時間帯）'!$C$6:$S$35,17,FALSE))</f>
        <v/>
      </c>
      <c r="AG294" s="257" t="str">
        <f>IF(AG292="","",VLOOKUP(AG292,'参考様式１ シフト記号表（勤務時間帯）'!$C$6:$S$35,17,FALSE))</f>
        <v/>
      </c>
      <c r="AH294" s="269" t="str">
        <f>IF(AH292="","",VLOOKUP(AH292,'参考様式１ シフト記号表（勤務時間帯）'!$C$6:$S$35,17,FALSE))</f>
        <v/>
      </c>
      <c r="AI294" s="269" t="str">
        <f>IF(AI292="","",VLOOKUP(AI292,'参考様式１ シフト記号表（勤務時間帯）'!$C$6:$S$35,17,FALSE))</f>
        <v/>
      </c>
      <c r="AJ294" s="269" t="str">
        <f>IF(AJ292="","",VLOOKUP(AJ292,'参考様式１ シフト記号表（勤務時間帯）'!$C$6:$S$35,17,FALSE))</f>
        <v/>
      </c>
      <c r="AK294" s="269" t="str">
        <f>IF(AK292="","",VLOOKUP(AK292,'参考様式１ シフト記号表（勤務時間帯）'!$C$6:$S$35,17,FALSE))</f>
        <v/>
      </c>
      <c r="AL294" s="269" t="str">
        <f>IF(AL292="","",VLOOKUP(AL292,'参考様式１ シフト記号表（勤務時間帯）'!$C$6:$S$35,17,FALSE))</f>
        <v/>
      </c>
      <c r="AM294" s="281" t="str">
        <f>IF(AM292="","",VLOOKUP(AM292,'参考様式１ シフト記号表（勤務時間帯）'!$C$6:$S$35,17,FALSE))</f>
        <v/>
      </c>
      <c r="AN294" s="257" t="str">
        <f>IF(AN292="","",VLOOKUP(AN292,'参考様式１ シフト記号表（勤務時間帯）'!$C$6:$S$35,17,FALSE))</f>
        <v/>
      </c>
      <c r="AO294" s="269" t="str">
        <f>IF(AO292="","",VLOOKUP(AO292,'参考様式１ シフト記号表（勤務時間帯）'!$C$6:$S$35,17,FALSE))</f>
        <v/>
      </c>
      <c r="AP294" s="269" t="str">
        <f>IF(AP292="","",VLOOKUP(AP292,'参考様式１ シフト記号表（勤務時間帯）'!$C$6:$S$35,17,FALSE))</f>
        <v/>
      </c>
      <c r="AQ294" s="269" t="str">
        <f>IF(AQ292="","",VLOOKUP(AQ292,'参考様式１ シフト記号表（勤務時間帯）'!$C$6:$S$35,17,FALSE))</f>
        <v/>
      </c>
      <c r="AR294" s="269" t="str">
        <f>IF(AR292="","",VLOOKUP(AR292,'参考様式１ シフト記号表（勤務時間帯）'!$C$6:$S$35,17,FALSE))</f>
        <v/>
      </c>
      <c r="AS294" s="269" t="str">
        <f>IF(AS292="","",VLOOKUP(AS292,'参考様式１ シフト記号表（勤務時間帯）'!$C$6:$S$35,17,FALSE))</f>
        <v/>
      </c>
      <c r="AT294" s="281" t="str">
        <f>IF(AT292="","",VLOOKUP(AT292,'参考様式１ シフト記号表（勤務時間帯）'!$C$6:$S$35,17,FALSE))</f>
        <v/>
      </c>
      <c r="AU294" s="257" t="str">
        <f>IF(AU292="","",VLOOKUP(AU292,'参考様式１ シフト記号表（勤務時間帯）'!$C$6:$S$35,17,FALSE))</f>
        <v/>
      </c>
      <c r="AV294" s="269" t="str">
        <f>IF(AV292="","",VLOOKUP(AV292,'参考様式１ シフト記号表（勤務時間帯）'!$C$6:$S$35,17,FALSE))</f>
        <v/>
      </c>
      <c r="AW294" s="269" t="str">
        <f>IF(AW292="","",VLOOKUP(AW292,'参考様式１ シフト記号表（勤務時間帯）'!$C$6:$S$35,17,FALSE))</f>
        <v/>
      </c>
      <c r="AX294" s="328">
        <f>IF($BB$3="４週",SUM(S294:AT294),IF($BB$3="暦月",SUM(S294:AW294),""))</f>
        <v>0</v>
      </c>
      <c r="AY294" s="341"/>
      <c r="AZ294" s="353">
        <f>IF($BB$3="４週",AX294/4,IF($BB$3="暦月",'参考様式１（100名）'!AX294/('参考様式１（100名）'!$BB$8/7),""))</f>
        <v>0</v>
      </c>
      <c r="BA294" s="363"/>
      <c r="BB294" s="382"/>
      <c r="BC294" s="207"/>
      <c r="BD294" s="207"/>
      <c r="BE294" s="207"/>
      <c r="BF294" s="219"/>
    </row>
    <row r="295" spans="2:58" ht="20.25" customHeight="1">
      <c r="B295" s="101">
        <f>B292+1</f>
        <v>92</v>
      </c>
      <c r="C295" s="119"/>
      <c r="D295" s="137"/>
      <c r="E295" s="148"/>
      <c r="F295" s="156"/>
      <c r="G295" s="156"/>
      <c r="H295" s="180"/>
      <c r="I295" s="187"/>
      <c r="J295" s="187"/>
      <c r="K295" s="192"/>
      <c r="L295" s="199"/>
      <c r="M295" s="206"/>
      <c r="N295" s="206"/>
      <c r="O295" s="218"/>
      <c r="P295" s="227" t="s">
        <v>105</v>
      </c>
      <c r="Q295" s="236"/>
      <c r="R295" s="244"/>
      <c r="S295" s="431"/>
      <c r="T295" s="434"/>
      <c r="U295" s="434"/>
      <c r="V295" s="434"/>
      <c r="W295" s="434"/>
      <c r="X295" s="434"/>
      <c r="Y295" s="436"/>
      <c r="Z295" s="431"/>
      <c r="AA295" s="434"/>
      <c r="AB295" s="434"/>
      <c r="AC295" s="434"/>
      <c r="AD295" s="434"/>
      <c r="AE295" s="434"/>
      <c r="AF295" s="436"/>
      <c r="AG295" s="431"/>
      <c r="AH295" s="434"/>
      <c r="AI295" s="434"/>
      <c r="AJ295" s="434"/>
      <c r="AK295" s="434"/>
      <c r="AL295" s="434"/>
      <c r="AM295" s="436"/>
      <c r="AN295" s="431"/>
      <c r="AO295" s="434"/>
      <c r="AP295" s="434"/>
      <c r="AQ295" s="434"/>
      <c r="AR295" s="434"/>
      <c r="AS295" s="434"/>
      <c r="AT295" s="436"/>
      <c r="AU295" s="431"/>
      <c r="AV295" s="434"/>
      <c r="AW295" s="434"/>
      <c r="AX295" s="439"/>
      <c r="AY295" s="443"/>
      <c r="AZ295" s="446"/>
      <c r="BA295" s="449"/>
      <c r="BB295" s="380"/>
      <c r="BC295" s="206"/>
      <c r="BD295" s="206"/>
      <c r="BE295" s="206"/>
      <c r="BF295" s="218"/>
    </row>
    <row r="296" spans="2:58" ht="20.25" customHeight="1">
      <c r="B296" s="101"/>
      <c r="C296" s="120"/>
      <c r="D296" s="138"/>
      <c r="E296" s="149"/>
      <c r="F296" s="154"/>
      <c r="G296" s="167"/>
      <c r="H296" s="179"/>
      <c r="I296" s="187"/>
      <c r="J296" s="187"/>
      <c r="K296" s="192"/>
      <c r="L296" s="198"/>
      <c r="M296" s="205"/>
      <c r="N296" s="205"/>
      <c r="O296" s="217"/>
      <c r="P296" s="225" t="s">
        <v>40</v>
      </c>
      <c r="Q296" s="234"/>
      <c r="R296" s="242"/>
      <c r="S296" s="256" t="str">
        <f>IF(S295="","",VLOOKUP(S295,'参考様式１ シフト記号表（勤務時間帯）'!$C$6:$K$35,9,FALSE))</f>
        <v/>
      </c>
      <c r="T296" s="268" t="str">
        <f>IF(T295="","",VLOOKUP(T295,'参考様式１ シフト記号表（勤務時間帯）'!$C$6:$K$35,9,FALSE))</f>
        <v/>
      </c>
      <c r="U296" s="268" t="str">
        <f>IF(U295="","",VLOOKUP(U295,'参考様式１ シフト記号表（勤務時間帯）'!$C$6:$K$35,9,FALSE))</f>
        <v/>
      </c>
      <c r="V296" s="268" t="str">
        <f>IF(V295="","",VLOOKUP(V295,'参考様式１ シフト記号表（勤務時間帯）'!$C$6:$K$35,9,FALSE))</f>
        <v/>
      </c>
      <c r="W296" s="268" t="str">
        <f>IF(W295="","",VLOOKUP(W295,'参考様式１ シフト記号表（勤務時間帯）'!$C$6:$K$35,9,FALSE))</f>
        <v/>
      </c>
      <c r="X296" s="268" t="str">
        <f>IF(X295="","",VLOOKUP(X295,'参考様式１ シフト記号表（勤務時間帯）'!$C$6:$K$35,9,FALSE))</f>
        <v/>
      </c>
      <c r="Y296" s="280" t="str">
        <f>IF(Y295="","",VLOOKUP(Y295,'参考様式１ シフト記号表（勤務時間帯）'!$C$6:$K$35,9,FALSE))</f>
        <v/>
      </c>
      <c r="Z296" s="256" t="str">
        <f>IF(Z295="","",VLOOKUP(Z295,'参考様式１ シフト記号表（勤務時間帯）'!$C$6:$K$35,9,FALSE))</f>
        <v/>
      </c>
      <c r="AA296" s="268" t="str">
        <f>IF(AA295="","",VLOOKUP(AA295,'参考様式１ シフト記号表（勤務時間帯）'!$C$6:$K$35,9,FALSE))</f>
        <v/>
      </c>
      <c r="AB296" s="268" t="str">
        <f>IF(AB295="","",VLOOKUP(AB295,'参考様式１ シフト記号表（勤務時間帯）'!$C$6:$K$35,9,FALSE))</f>
        <v/>
      </c>
      <c r="AC296" s="268" t="str">
        <f>IF(AC295="","",VLOOKUP(AC295,'参考様式１ シフト記号表（勤務時間帯）'!$C$6:$K$35,9,FALSE))</f>
        <v/>
      </c>
      <c r="AD296" s="268" t="str">
        <f>IF(AD295="","",VLOOKUP(AD295,'参考様式１ シフト記号表（勤務時間帯）'!$C$6:$K$35,9,FALSE))</f>
        <v/>
      </c>
      <c r="AE296" s="268" t="str">
        <f>IF(AE295="","",VLOOKUP(AE295,'参考様式１ シフト記号表（勤務時間帯）'!$C$6:$K$35,9,FALSE))</f>
        <v/>
      </c>
      <c r="AF296" s="280" t="str">
        <f>IF(AF295="","",VLOOKUP(AF295,'参考様式１ シフト記号表（勤務時間帯）'!$C$6:$K$35,9,FALSE))</f>
        <v/>
      </c>
      <c r="AG296" s="256" t="str">
        <f>IF(AG295="","",VLOOKUP(AG295,'参考様式１ シフト記号表（勤務時間帯）'!$C$6:$K$35,9,FALSE))</f>
        <v/>
      </c>
      <c r="AH296" s="268" t="str">
        <f>IF(AH295="","",VLOOKUP(AH295,'参考様式１ シフト記号表（勤務時間帯）'!$C$6:$K$35,9,FALSE))</f>
        <v/>
      </c>
      <c r="AI296" s="268" t="str">
        <f>IF(AI295="","",VLOOKUP(AI295,'参考様式１ シフト記号表（勤務時間帯）'!$C$6:$K$35,9,FALSE))</f>
        <v/>
      </c>
      <c r="AJ296" s="268" t="str">
        <f>IF(AJ295="","",VLOOKUP(AJ295,'参考様式１ シフト記号表（勤務時間帯）'!$C$6:$K$35,9,FALSE))</f>
        <v/>
      </c>
      <c r="AK296" s="268" t="str">
        <f>IF(AK295="","",VLOOKUP(AK295,'参考様式１ シフト記号表（勤務時間帯）'!$C$6:$K$35,9,FALSE))</f>
        <v/>
      </c>
      <c r="AL296" s="268" t="str">
        <f>IF(AL295="","",VLOOKUP(AL295,'参考様式１ シフト記号表（勤務時間帯）'!$C$6:$K$35,9,FALSE))</f>
        <v/>
      </c>
      <c r="AM296" s="280" t="str">
        <f>IF(AM295="","",VLOOKUP(AM295,'参考様式１ シフト記号表（勤務時間帯）'!$C$6:$K$35,9,FALSE))</f>
        <v/>
      </c>
      <c r="AN296" s="256" t="str">
        <f>IF(AN295="","",VLOOKUP(AN295,'参考様式１ シフト記号表（勤務時間帯）'!$C$6:$K$35,9,FALSE))</f>
        <v/>
      </c>
      <c r="AO296" s="268" t="str">
        <f>IF(AO295="","",VLOOKUP(AO295,'参考様式１ シフト記号表（勤務時間帯）'!$C$6:$K$35,9,FALSE))</f>
        <v/>
      </c>
      <c r="AP296" s="268" t="str">
        <f>IF(AP295="","",VLOOKUP(AP295,'参考様式１ シフト記号表（勤務時間帯）'!$C$6:$K$35,9,FALSE))</f>
        <v/>
      </c>
      <c r="AQ296" s="268" t="str">
        <f>IF(AQ295="","",VLOOKUP(AQ295,'参考様式１ シフト記号表（勤務時間帯）'!$C$6:$K$35,9,FALSE))</f>
        <v/>
      </c>
      <c r="AR296" s="268" t="str">
        <f>IF(AR295="","",VLOOKUP(AR295,'参考様式１ シフト記号表（勤務時間帯）'!$C$6:$K$35,9,FALSE))</f>
        <v/>
      </c>
      <c r="AS296" s="268" t="str">
        <f>IF(AS295="","",VLOOKUP(AS295,'参考様式１ シフト記号表（勤務時間帯）'!$C$6:$K$35,9,FALSE))</f>
        <v/>
      </c>
      <c r="AT296" s="280" t="str">
        <f>IF(AT295="","",VLOOKUP(AT295,'参考様式１ シフト記号表（勤務時間帯）'!$C$6:$K$35,9,FALSE))</f>
        <v/>
      </c>
      <c r="AU296" s="256" t="str">
        <f>IF(AU295="","",VLOOKUP(AU295,'参考様式１ シフト記号表（勤務時間帯）'!$C$6:$K$35,9,FALSE))</f>
        <v/>
      </c>
      <c r="AV296" s="268" t="str">
        <f>IF(AV295="","",VLOOKUP(AV295,'参考様式１ シフト記号表（勤務時間帯）'!$C$6:$K$35,9,FALSE))</f>
        <v/>
      </c>
      <c r="AW296" s="268" t="str">
        <f>IF(AW295="","",VLOOKUP(AW295,'参考様式１ シフト記号表（勤務時間帯）'!$C$6:$K$35,9,FALSE))</f>
        <v/>
      </c>
      <c r="AX296" s="327">
        <f>IF($BB$3="４週",SUM(S296:AT296),IF($BB$3="暦月",SUM(S296:AW296),""))</f>
        <v>0</v>
      </c>
      <c r="AY296" s="340"/>
      <c r="AZ296" s="352">
        <f>IF($BB$3="４週",AX296/4,IF($BB$3="暦月",'参考様式１（100名）'!AX296/('参考様式１（100名）'!$BB$8/7),""))</f>
        <v>0</v>
      </c>
      <c r="BA296" s="362"/>
      <c r="BB296" s="381"/>
      <c r="BC296" s="205"/>
      <c r="BD296" s="205"/>
      <c r="BE296" s="205"/>
      <c r="BF296" s="217"/>
    </row>
    <row r="297" spans="2:58" ht="20.25" customHeight="1">
      <c r="B297" s="101"/>
      <c r="C297" s="121"/>
      <c r="D297" s="139"/>
      <c r="E297" s="150"/>
      <c r="F297" s="423">
        <f>C295</f>
        <v>0</v>
      </c>
      <c r="G297" s="168"/>
      <c r="H297" s="179"/>
      <c r="I297" s="187"/>
      <c r="J297" s="187"/>
      <c r="K297" s="192"/>
      <c r="L297" s="200"/>
      <c r="M297" s="207"/>
      <c r="N297" s="207"/>
      <c r="O297" s="219"/>
      <c r="P297" s="226" t="s">
        <v>107</v>
      </c>
      <c r="Q297" s="235"/>
      <c r="R297" s="243"/>
      <c r="S297" s="257" t="str">
        <f>IF(S295="","",VLOOKUP(S295,'参考様式１ シフト記号表（勤務時間帯）'!$C$6:$S$35,17,FALSE))</f>
        <v/>
      </c>
      <c r="T297" s="269" t="str">
        <f>IF(T295="","",VLOOKUP(T295,'参考様式１ シフト記号表（勤務時間帯）'!$C$6:$S$35,17,FALSE))</f>
        <v/>
      </c>
      <c r="U297" s="269" t="str">
        <f>IF(U295="","",VLOOKUP(U295,'参考様式１ シフト記号表（勤務時間帯）'!$C$6:$S$35,17,FALSE))</f>
        <v/>
      </c>
      <c r="V297" s="269" t="str">
        <f>IF(V295="","",VLOOKUP(V295,'参考様式１ シフト記号表（勤務時間帯）'!$C$6:$S$35,17,FALSE))</f>
        <v/>
      </c>
      <c r="W297" s="269" t="str">
        <f>IF(W295="","",VLOOKUP(W295,'参考様式１ シフト記号表（勤務時間帯）'!$C$6:$S$35,17,FALSE))</f>
        <v/>
      </c>
      <c r="X297" s="269" t="str">
        <f>IF(X295="","",VLOOKUP(X295,'参考様式１ シフト記号表（勤務時間帯）'!$C$6:$S$35,17,FALSE))</f>
        <v/>
      </c>
      <c r="Y297" s="281" t="str">
        <f>IF(Y295="","",VLOOKUP(Y295,'参考様式１ シフト記号表（勤務時間帯）'!$C$6:$S$35,17,FALSE))</f>
        <v/>
      </c>
      <c r="Z297" s="257" t="str">
        <f>IF(Z295="","",VLOOKUP(Z295,'参考様式１ シフト記号表（勤務時間帯）'!$C$6:$S$35,17,FALSE))</f>
        <v/>
      </c>
      <c r="AA297" s="269" t="str">
        <f>IF(AA295="","",VLOOKUP(AA295,'参考様式１ シフト記号表（勤務時間帯）'!$C$6:$S$35,17,FALSE))</f>
        <v/>
      </c>
      <c r="AB297" s="269" t="str">
        <f>IF(AB295="","",VLOOKUP(AB295,'参考様式１ シフト記号表（勤務時間帯）'!$C$6:$S$35,17,FALSE))</f>
        <v/>
      </c>
      <c r="AC297" s="269" t="str">
        <f>IF(AC295="","",VLOOKUP(AC295,'参考様式１ シフト記号表（勤務時間帯）'!$C$6:$S$35,17,FALSE))</f>
        <v/>
      </c>
      <c r="AD297" s="269" t="str">
        <f>IF(AD295="","",VLOOKUP(AD295,'参考様式１ シフト記号表（勤務時間帯）'!$C$6:$S$35,17,FALSE))</f>
        <v/>
      </c>
      <c r="AE297" s="269" t="str">
        <f>IF(AE295="","",VLOOKUP(AE295,'参考様式１ シフト記号表（勤務時間帯）'!$C$6:$S$35,17,FALSE))</f>
        <v/>
      </c>
      <c r="AF297" s="281" t="str">
        <f>IF(AF295="","",VLOOKUP(AF295,'参考様式１ シフト記号表（勤務時間帯）'!$C$6:$S$35,17,FALSE))</f>
        <v/>
      </c>
      <c r="AG297" s="257" t="str">
        <f>IF(AG295="","",VLOOKUP(AG295,'参考様式１ シフト記号表（勤務時間帯）'!$C$6:$S$35,17,FALSE))</f>
        <v/>
      </c>
      <c r="AH297" s="269" t="str">
        <f>IF(AH295="","",VLOOKUP(AH295,'参考様式１ シフト記号表（勤務時間帯）'!$C$6:$S$35,17,FALSE))</f>
        <v/>
      </c>
      <c r="AI297" s="269" t="str">
        <f>IF(AI295="","",VLOOKUP(AI295,'参考様式１ シフト記号表（勤務時間帯）'!$C$6:$S$35,17,FALSE))</f>
        <v/>
      </c>
      <c r="AJ297" s="269" t="str">
        <f>IF(AJ295="","",VLOOKUP(AJ295,'参考様式１ シフト記号表（勤務時間帯）'!$C$6:$S$35,17,FALSE))</f>
        <v/>
      </c>
      <c r="AK297" s="269" t="str">
        <f>IF(AK295="","",VLOOKUP(AK295,'参考様式１ シフト記号表（勤務時間帯）'!$C$6:$S$35,17,FALSE))</f>
        <v/>
      </c>
      <c r="AL297" s="269" t="str">
        <f>IF(AL295="","",VLOOKUP(AL295,'参考様式１ シフト記号表（勤務時間帯）'!$C$6:$S$35,17,FALSE))</f>
        <v/>
      </c>
      <c r="AM297" s="281" t="str">
        <f>IF(AM295="","",VLOOKUP(AM295,'参考様式１ シフト記号表（勤務時間帯）'!$C$6:$S$35,17,FALSE))</f>
        <v/>
      </c>
      <c r="AN297" s="257" t="str">
        <f>IF(AN295="","",VLOOKUP(AN295,'参考様式１ シフト記号表（勤務時間帯）'!$C$6:$S$35,17,FALSE))</f>
        <v/>
      </c>
      <c r="AO297" s="269" t="str">
        <f>IF(AO295="","",VLOOKUP(AO295,'参考様式１ シフト記号表（勤務時間帯）'!$C$6:$S$35,17,FALSE))</f>
        <v/>
      </c>
      <c r="AP297" s="269" t="str">
        <f>IF(AP295="","",VLOOKUP(AP295,'参考様式１ シフト記号表（勤務時間帯）'!$C$6:$S$35,17,FALSE))</f>
        <v/>
      </c>
      <c r="AQ297" s="269" t="str">
        <f>IF(AQ295="","",VLOOKUP(AQ295,'参考様式１ シフト記号表（勤務時間帯）'!$C$6:$S$35,17,FALSE))</f>
        <v/>
      </c>
      <c r="AR297" s="269" t="str">
        <f>IF(AR295="","",VLOOKUP(AR295,'参考様式１ シフト記号表（勤務時間帯）'!$C$6:$S$35,17,FALSE))</f>
        <v/>
      </c>
      <c r="AS297" s="269" t="str">
        <f>IF(AS295="","",VLOOKUP(AS295,'参考様式１ シフト記号表（勤務時間帯）'!$C$6:$S$35,17,FALSE))</f>
        <v/>
      </c>
      <c r="AT297" s="281" t="str">
        <f>IF(AT295="","",VLOOKUP(AT295,'参考様式１ シフト記号表（勤務時間帯）'!$C$6:$S$35,17,FALSE))</f>
        <v/>
      </c>
      <c r="AU297" s="257" t="str">
        <f>IF(AU295="","",VLOOKUP(AU295,'参考様式１ シフト記号表（勤務時間帯）'!$C$6:$S$35,17,FALSE))</f>
        <v/>
      </c>
      <c r="AV297" s="269" t="str">
        <f>IF(AV295="","",VLOOKUP(AV295,'参考様式１ シフト記号表（勤務時間帯）'!$C$6:$S$35,17,FALSE))</f>
        <v/>
      </c>
      <c r="AW297" s="269" t="str">
        <f>IF(AW295="","",VLOOKUP(AW295,'参考様式１ シフト記号表（勤務時間帯）'!$C$6:$S$35,17,FALSE))</f>
        <v/>
      </c>
      <c r="AX297" s="328">
        <f>IF($BB$3="４週",SUM(S297:AT297),IF($BB$3="暦月",SUM(S297:AW297),""))</f>
        <v>0</v>
      </c>
      <c r="AY297" s="341"/>
      <c r="AZ297" s="353">
        <f>IF($BB$3="４週",AX297/4,IF($BB$3="暦月",'参考様式１（100名）'!AX297/('参考様式１（100名）'!$BB$8/7),""))</f>
        <v>0</v>
      </c>
      <c r="BA297" s="363"/>
      <c r="BB297" s="382"/>
      <c r="BC297" s="207"/>
      <c r="BD297" s="207"/>
      <c r="BE297" s="207"/>
      <c r="BF297" s="219"/>
    </row>
    <row r="298" spans="2:58" ht="20.25" customHeight="1">
      <c r="B298" s="101">
        <f>B295+1</f>
        <v>93</v>
      </c>
      <c r="C298" s="119"/>
      <c r="D298" s="137"/>
      <c r="E298" s="148"/>
      <c r="F298" s="156"/>
      <c r="G298" s="156"/>
      <c r="H298" s="180"/>
      <c r="I298" s="187"/>
      <c r="J298" s="187"/>
      <c r="K298" s="192"/>
      <c r="L298" s="199"/>
      <c r="M298" s="206"/>
      <c r="N298" s="206"/>
      <c r="O298" s="218"/>
      <c r="P298" s="227" t="s">
        <v>105</v>
      </c>
      <c r="Q298" s="236"/>
      <c r="R298" s="244"/>
      <c r="S298" s="431"/>
      <c r="T298" s="434"/>
      <c r="U298" s="434"/>
      <c r="V298" s="434"/>
      <c r="W298" s="434"/>
      <c r="X298" s="434"/>
      <c r="Y298" s="436"/>
      <c r="Z298" s="431"/>
      <c r="AA298" s="434"/>
      <c r="AB298" s="434"/>
      <c r="AC298" s="434"/>
      <c r="AD298" s="434"/>
      <c r="AE298" s="434"/>
      <c r="AF298" s="436"/>
      <c r="AG298" s="431"/>
      <c r="AH298" s="434"/>
      <c r="AI298" s="434"/>
      <c r="AJ298" s="434"/>
      <c r="AK298" s="434"/>
      <c r="AL298" s="434"/>
      <c r="AM298" s="436"/>
      <c r="AN298" s="431"/>
      <c r="AO298" s="434"/>
      <c r="AP298" s="434"/>
      <c r="AQ298" s="434"/>
      <c r="AR298" s="434"/>
      <c r="AS298" s="434"/>
      <c r="AT298" s="436"/>
      <c r="AU298" s="431"/>
      <c r="AV298" s="434"/>
      <c r="AW298" s="434"/>
      <c r="AX298" s="439"/>
      <c r="AY298" s="443"/>
      <c r="AZ298" s="446"/>
      <c r="BA298" s="449"/>
      <c r="BB298" s="380"/>
      <c r="BC298" s="206"/>
      <c r="BD298" s="206"/>
      <c r="BE298" s="206"/>
      <c r="BF298" s="218"/>
    </row>
    <row r="299" spans="2:58" ht="20.25" customHeight="1">
      <c r="B299" s="101"/>
      <c r="C299" s="120"/>
      <c r="D299" s="138"/>
      <c r="E299" s="149"/>
      <c r="F299" s="154"/>
      <c r="G299" s="167"/>
      <c r="H299" s="179"/>
      <c r="I299" s="187"/>
      <c r="J299" s="187"/>
      <c r="K299" s="192"/>
      <c r="L299" s="198"/>
      <c r="M299" s="205"/>
      <c r="N299" s="205"/>
      <c r="O299" s="217"/>
      <c r="P299" s="225" t="s">
        <v>40</v>
      </c>
      <c r="Q299" s="234"/>
      <c r="R299" s="242"/>
      <c r="S299" s="256" t="str">
        <f>IF(S298="","",VLOOKUP(S298,'参考様式１ シフト記号表（勤務時間帯）'!$C$6:$K$35,9,FALSE))</f>
        <v/>
      </c>
      <c r="T299" s="268" t="str">
        <f>IF(T298="","",VLOOKUP(T298,'参考様式１ シフト記号表（勤務時間帯）'!$C$6:$K$35,9,FALSE))</f>
        <v/>
      </c>
      <c r="U299" s="268" t="str">
        <f>IF(U298="","",VLOOKUP(U298,'参考様式１ シフト記号表（勤務時間帯）'!$C$6:$K$35,9,FALSE))</f>
        <v/>
      </c>
      <c r="V299" s="268" t="str">
        <f>IF(V298="","",VLOOKUP(V298,'参考様式１ シフト記号表（勤務時間帯）'!$C$6:$K$35,9,FALSE))</f>
        <v/>
      </c>
      <c r="W299" s="268" t="str">
        <f>IF(W298="","",VLOOKUP(W298,'参考様式１ シフト記号表（勤務時間帯）'!$C$6:$K$35,9,FALSE))</f>
        <v/>
      </c>
      <c r="X299" s="268" t="str">
        <f>IF(X298="","",VLOOKUP(X298,'参考様式１ シフト記号表（勤務時間帯）'!$C$6:$K$35,9,FALSE))</f>
        <v/>
      </c>
      <c r="Y299" s="280" t="str">
        <f>IF(Y298="","",VLOOKUP(Y298,'参考様式１ シフト記号表（勤務時間帯）'!$C$6:$K$35,9,FALSE))</f>
        <v/>
      </c>
      <c r="Z299" s="256" t="str">
        <f>IF(Z298="","",VLOOKUP(Z298,'参考様式１ シフト記号表（勤務時間帯）'!$C$6:$K$35,9,FALSE))</f>
        <v/>
      </c>
      <c r="AA299" s="268" t="str">
        <f>IF(AA298="","",VLOOKUP(AA298,'参考様式１ シフト記号表（勤務時間帯）'!$C$6:$K$35,9,FALSE))</f>
        <v/>
      </c>
      <c r="AB299" s="268" t="str">
        <f>IF(AB298="","",VLOOKUP(AB298,'参考様式１ シフト記号表（勤務時間帯）'!$C$6:$K$35,9,FALSE))</f>
        <v/>
      </c>
      <c r="AC299" s="268" t="str">
        <f>IF(AC298="","",VLOOKUP(AC298,'参考様式１ シフト記号表（勤務時間帯）'!$C$6:$K$35,9,FALSE))</f>
        <v/>
      </c>
      <c r="AD299" s="268" t="str">
        <f>IF(AD298="","",VLOOKUP(AD298,'参考様式１ シフト記号表（勤務時間帯）'!$C$6:$K$35,9,FALSE))</f>
        <v/>
      </c>
      <c r="AE299" s="268" t="str">
        <f>IF(AE298="","",VLOOKUP(AE298,'参考様式１ シフト記号表（勤務時間帯）'!$C$6:$K$35,9,FALSE))</f>
        <v/>
      </c>
      <c r="AF299" s="280" t="str">
        <f>IF(AF298="","",VLOOKUP(AF298,'参考様式１ シフト記号表（勤務時間帯）'!$C$6:$K$35,9,FALSE))</f>
        <v/>
      </c>
      <c r="AG299" s="256" t="str">
        <f>IF(AG298="","",VLOOKUP(AG298,'参考様式１ シフト記号表（勤務時間帯）'!$C$6:$K$35,9,FALSE))</f>
        <v/>
      </c>
      <c r="AH299" s="268" t="str">
        <f>IF(AH298="","",VLOOKUP(AH298,'参考様式１ シフト記号表（勤務時間帯）'!$C$6:$K$35,9,FALSE))</f>
        <v/>
      </c>
      <c r="AI299" s="268" t="str">
        <f>IF(AI298="","",VLOOKUP(AI298,'参考様式１ シフト記号表（勤務時間帯）'!$C$6:$K$35,9,FALSE))</f>
        <v/>
      </c>
      <c r="AJ299" s="268" t="str">
        <f>IF(AJ298="","",VLOOKUP(AJ298,'参考様式１ シフト記号表（勤務時間帯）'!$C$6:$K$35,9,FALSE))</f>
        <v/>
      </c>
      <c r="AK299" s="268" t="str">
        <f>IF(AK298="","",VLOOKUP(AK298,'参考様式１ シフト記号表（勤務時間帯）'!$C$6:$K$35,9,FALSE))</f>
        <v/>
      </c>
      <c r="AL299" s="268" t="str">
        <f>IF(AL298="","",VLOOKUP(AL298,'参考様式１ シフト記号表（勤務時間帯）'!$C$6:$K$35,9,FALSE))</f>
        <v/>
      </c>
      <c r="AM299" s="280" t="str">
        <f>IF(AM298="","",VLOOKUP(AM298,'参考様式１ シフト記号表（勤務時間帯）'!$C$6:$K$35,9,FALSE))</f>
        <v/>
      </c>
      <c r="AN299" s="256" t="str">
        <f>IF(AN298="","",VLOOKUP(AN298,'参考様式１ シフト記号表（勤務時間帯）'!$C$6:$K$35,9,FALSE))</f>
        <v/>
      </c>
      <c r="AO299" s="268" t="str">
        <f>IF(AO298="","",VLOOKUP(AO298,'参考様式１ シフト記号表（勤務時間帯）'!$C$6:$K$35,9,FALSE))</f>
        <v/>
      </c>
      <c r="AP299" s="268" t="str">
        <f>IF(AP298="","",VLOOKUP(AP298,'参考様式１ シフト記号表（勤務時間帯）'!$C$6:$K$35,9,FALSE))</f>
        <v/>
      </c>
      <c r="AQ299" s="268" t="str">
        <f>IF(AQ298="","",VLOOKUP(AQ298,'参考様式１ シフト記号表（勤務時間帯）'!$C$6:$K$35,9,FALSE))</f>
        <v/>
      </c>
      <c r="AR299" s="268" t="str">
        <f>IF(AR298="","",VLOOKUP(AR298,'参考様式１ シフト記号表（勤務時間帯）'!$C$6:$K$35,9,FALSE))</f>
        <v/>
      </c>
      <c r="AS299" s="268" t="str">
        <f>IF(AS298="","",VLOOKUP(AS298,'参考様式１ シフト記号表（勤務時間帯）'!$C$6:$K$35,9,FALSE))</f>
        <v/>
      </c>
      <c r="AT299" s="280" t="str">
        <f>IF(AT298="","",VLOOKUP(AT298,'参考様式１ シフト記号表（勤務時間帯）'!$C$6:$K$35,9,FALSE))</f>
        <v/>
      </c>
      <c r="AU299" s="256" t="str">
        <f>IF(AU298="","",VLOOKUP(AU298,'参考様式１ シフト記号表（勤務時間帯）'!$C$6:$K$35,9,FALSE))</f>
        <v/>
      </c>
      <c r="AV299" s="268" t="str">
        <f>IF(AV298="","",VLOOKUP(AV298,'参考様式１ シフト記号表（勤務時間帯）'!$C$6:$K$35,9,FALSE))</f>
        <v/>
      </c>
      <c r="AW299" s="268" t="str">
        <f>IF(AW298="","",VLOOKUP(AW298,'参考様式１ シフト記号表（勤務時間帯）'!$C$6:$K$35,9,FALSE))</f>
        <v/>
      </c>
      <c r="AX299" s="327">
        <f>IF($BB$3="４週",SUM(S299:AT299),IF($BB$3="暦月",SUM(S299:AW299),""))</f>
        <v>0</v>
      </c>
      <c r="AY299" s="340"/>
      <c r="AZ299" s="352">
        <f>IF($BB$3="４週",AX299/4,IF($BB$3="暦月",'参考様式１（100名）'!AX299/('参考様式１（100名）'!$BB$8/7),""))</f>
        <v>0</v>
      </c>
      <c r="BA299" s="362"/>
      <c r="BB299" s="381"/>
      <c r="BC299" s="205"/>
      <c r="BD299" s="205"/>
      <c r="BE299" s="205"/>
      <c r="BF299" s="217"/>
    </row>
    <row r="300" spans="2:58" ht="20.25" customHeight="1">
      <c r="B300" s="101"/>
      <c r="C300" s="121"/>
      <c r="D300" s="139"/>
      <c r="E300" s="150"/>
      <c r="F300" s="423">
        <f>C298</f>
        <v>0</v>
      </c>
      <c r="G300" s="168"/>
      <c r="H300" s="179"/>
      <c r="I300" s="187"/>
      <c r="J300" s="187"/>
      <c r="K300" s="192"/>
      <c r="L300" s="200"/>
      <c r="M300" s="207"/>
      <c r="N300" s="207"/>
      <c r="O300" s="219"/>
      <c r="P300" s="226" t="s">
        <v>107</v>
      </c>
      <c r="Q300" s="235"/>
      <c r="R300" s="243"/>
      <c r="S300" s="257" t="str">
        <f>IF(S298="","",VLOOKUP(S298,'参考様式１ シフト記号表（勤務時間帯）'!$C$6:$S$35,17,FALSE))</f>
        <v/>
      </c>
      <c r="T300" s="269" t="str">
        <f>IF(T298="","",VLOOKUP(T298,'参考様式１ シフト記号表（勤務時間帯）'!$C$6:$S$35,17,FALSE))</f>
        <v/>
      </c>
      <c r="U300" s="269" t="str">
        <f>IF(U298="","",VLOOKUP(U298,'参考様式１ シフト記号表（勤務時間帯）'!$C$6:$S$35,17,FALSE))</f>
        <v/>
      </c>
      <c r="V300" s="269" t="str">
        <f>IF(V298="","",VLOOKUP(V298,'参考様式１ シフト記号表（勤務時間帯）'!$C$6:$S$35,17,FALSE))</f>
        <v/>
      </c>
      <c r="W300" s="269" t="str">
        <f>IF(W298="","",VLOOKUP(W298,'参考様式１ シフト記号表（勤務時間帯）'!$C$6:$S$35,17,FALSE))</f>
        <v/>
      </c>
      <c r="X300" s="269" t="str">
        <f>IF(X298="","",VLOOKUP(X298,'参考様式１ シフト記号表（勤務時間帯）'!$C$6:$S$35,17,FALSE))</f>
        <v/>
      </c>
      <c r="Y300" s="281" t="str">
        <f>IF(Y298="","",VLOOKUP(Y298,'参考様式１ シフト記号表（勤務時間帯）'!$C$6:$S$35,17,FALSE))</f>
        <v/>
      </c>
      <c r="Z300" s="257" t="str">
        <f>IF(Z298="","",VLOOKUP(Z298,'参考様式１ シフト記号表（勤務時間帯）'!$C$6:$S$35,17,FALSE))</f>
        <v/>
      </c>
      <c r="AA300" s="269" t="str">
        <f>IF(AA298="","",VLOOKUP(AA298,'参考様式１ シフト記号表（勤務時間帯）'!$C$6:$S$35,17,FALSE))</f>
        <v/>
      </c>
      <c r="AB300" s="269" t="str">
        <f>IF(AB298="","",VLOOKUP(AB298,'参考様式１ シフト記号表（勤務時間帯）'!$C$6:$S$35,17,FALSE))</f>
        <v/>
      </c>
      <c r="AC300" s="269" t="str">
        <f>IF(AC298="","",VLOOKUP(AC298,'参考様式１ シフト記号表（勤務時間帯）'!$C$6:$S$35,17,FALSE))</f>
        <v/>
      </c>
      <c r="AD300" s="269" t="str">
        <f>IF(AD298="","",VLOOKUP(AD298,'参考様式１ シフト記号表（勤務時間帯）'!$C$6:$S$35,17,FALSE))</f>
        <v/>
      </c>
      <c r="AE300" s="269" t="str">
        <f>IF(AE298="","",VLOOKUP(AE298,'参考様式１ シフト記号表（勤務時間帯）'!$C$6:$S$35,17,FALSE))</f>
        <v/>
      </c>
      <c r="AF300" s="281" t="str">
        <f>IF(AF298="","",VLOOKUP(AF298,'参考様式１ シフト記号表（勤務時間帯）'!$C$6:$S$35,17,FALSE))</f>
        <v/>
      </c>
      <c r="AG300" s="257" t="str">
        <f>IF(AG298="","",VLOOKUP(AG298,'参考様式１ シフト記号表（勤務時間帯）'!$C$6:$S$35,17,FALSE))</f>
        <v/>
      </c>
      <c r="AH300" s="269" t="str">
        <f>IF(AH298="","",VLOOKUP(AH298,'参考様式１ シフト記号表（勤務時間帯）'!$C$6:$S$35,17,FALSE))</f>
        <v/>
      </c>
      <c r="AI300" s="269" t="str">
        <f>IF(AI298="","",VLOOKUP(AI298,'参考様式１ シフト記号表（勤務時間帯）'!$C$6:$S$35,17,FALSE))</f>
        <v/>
      </c>
      <c r="AJ300" s="269" t="str">
        <f>IF(AJ298="","",VLOOKUP(AJ298,'参考様式１ シフト記号表（勤務時間帯）'!$C$6:$S$35,17,FALSE))</f>
        <v/>
      </c>
      <c r="AK300" s="269" t="str">
        <f>IF(AK298="","",VLOOKUP(AK298,'参考様式１ シフト記号表（勤務時間帯）'!$C$6:$S$35,17,FALSE))</f>
        <v/>
      </c>
      <c r="AL300" s="269" t="str">
        <f>IF(AL298="","",VLOOKUP(AL298,'参考様式１ シフト記号表（勤務時間帯）'!$C$6:$S$35,17,FALSE))</f>
        <v/>
      </c>
      <c r="AM300" s="281" t="str">
        <f>IF(AM298="","",VLOOKUP(AM298,'参考様式１ シフト記号表（勤務時間帯）'!$C$6:$S$35,17,FALSE))</f>
        <v/>
      </c>
      <c r="AN300" s="257" t="str">
        <f>IF(AN298="","",VLOOKUP(AN298,'参考様式１ シフト記号表（勤務時間帯）'!$C$6:$S$35,17,FALSE))</f>
        <v/>
      </c>
      <c r="AO300" s="269" t="str">
        <f>IF(AO298="","",VLOOKUP(AO298,'参考様式１ シフト記号表（勤務時間帯）'!$C$6:$S$35,17,FALSE))</f>
        <v/>
      </c>
      <c r="AP300" s="269" t="str">
        <f>IF(AP298="","",VLOOKUP(AP298,'参考様式１ シフト記号表（勤務時間帯）'!$C$6:$S$35,17,FALSE))</f>
        <v/>
      </c>
      <c r="AQ300" s="269" t="str">
        <f>IF(AQ298="","",VLOOKUP(AQ298,'参考様式１ シフト記号表（勤務時間帯）'!$C$6:$S$35,17,FALSE))</f>
        <v/>
      </c>
      <c r="AR300" s="269" t="str">
        <f>IF(AR298="","",VLOOKUP(AR298,'参考様式１ シフト記号表（勤務時間帯）'!$C$6:$S$35,17,FALSE))</f>
        <v/>
      </c>
      <c r="AS300" s="269" t="str">
        <f>IF(AS298="","",VLOOKUP(AS298,'参考様式１ シフト記号表（勤務時間帯）'!$C$6:$S$35,17,FALSE))</f>
        <v/>
      </c>
      <c r="AT300" s="281" t="str">
        <f>IF(AT298="","",VLOOKUP(AT298,'参考様式１ シフト記号表（勤務時間帯）'!$C$6:$S$35,17,FALSE))</f>
        <v/>
      </c>
      <c r="AU300" s="257" t="str">
        <f>IF(AU298="","",VLOOKUP(AU298,'参考様式１ シフト記号表（勤務時間帯）'!$C$6:$S$35,17,FALSE))</f>
        <v/>
      </c>
      <c r="AV300" s="269" t="str">
        <f>IF(AV298="","",VLOOKUP(AV298,'参考様式１ シフト記号表（勤務時間帯）'!$C$6:$S$35,17,FALSE))</f>
        <v/>
      </c>
      <c r="AW300" s="269" t="str">
        <f>IF(AW298="","",VLOOKUP(AW298,'参考様式１ シフト記号表（勤務時間帯）'!$C$6:$S$35,17,FALSE))</f>
        <v/>
      </c>
      <c r="AX300" s="328">
        <f>IF($BB$3="４週",SUM(S300:AT300),IF($BB$3="暦月",SUM(S300:AW300),""))</f>
        <v>0</v>
      </c>
      <c r="AY300" s="341"/>
      <c r="AZ300" s="353">
        <f>IF($BB$3="４週",AX300/4,IF($BB$3="暦月",'参考様式１（100名）'!AX300/('参考様式１（100名）'!$BB$8/7),""))</f>
        <v>0</v>
      </c>
      <c r="BA300" s="363"/>
      <c r="BB300" s="382"/>
      <c r="BC300" s="207"/>
      <c r="BD300" s="207"/>
      <c r="BE300" s="207"/>
      <c r="BF300" s="219"/>
    </row>
    <row r="301" spans="2:58" ht="20.25" customHeight="1">
      <c r="B301" s="101">
        <f>B298+1</f>
        <v>94</v>
      </c>
      <c r="C301" s="119"/>
      <c r="D301" s="137"/>
      <c r="E301" s="148"/>
      <c r="F301" s="156"/>
      <c r="G301" s="156"/>
      <c r="H301" s="180"/>
      <c r="I301" s="187"/>
      <c r="J301" s="187"/>
      <c r="K301" s="192"/>
      <c r="L301" s="199"/>
      <c r="M301" s="206"/>
      <c r="N301" s="206"/>
      <c r="O301" s="218"/>
      <c r="P301" s="227" t="s">
        <v>105</v>
      </c>
      <c r="Q301" s="236"/>
      <c r="R301" s="244"/>
      <c r="S301" s="431"/>
      <c r="T301" s="434"/>
      <c r="U301" s="434"/>
      <c r="V301" s="434"/>
      <c r="W301" s="434"/>
      <c r="X301" s="434"/>
      <c r="Y301" s="436"/>
      <c r="Z301" s="431"/>
      <c r="AA301" s="434"/>
      <c r="AB301" s="434"/>
      <c r="AC301" s="434"/>
      <c r="AD301" s="434"/>
      <c r="AE301" s="434"/>
      <c r="AF301" s="436"/>
      <c r="AG301" s="431"/>
      <c r="AH301" s="434"/>
      <c r="AI301" s="434"/>
      <c r="AJ301" s="434"/>
      <c r="AK301" s="434"/>
      <c r="AL301" s="434"/>
      <c r="AM301" s="436"/>
      <c r="AN301" s="431"/>
      <c r="AO301" s="434"/>
      <c r="AP301" s="434"/>
      <c r="AQ301" s="434"/>
      <c r="AR301" s="434"/>
      <c r="AS301" s="434"/>
      <c r="AT301" s="436"/>
      <c r="AU301" s="431"/>
      <c r="AV301" s="434"/>
      <c r="AW301" s="434"/>
      <c r="AX301" s="439"/>
      <c r="AY301" s="443"/>
      <c r="AZ301" s="446"/>
      <c r="BA301" s="449"/>
      <c r="BB301" s="380"/>
      <c r="BC301" s="206"/>
      <c r="BD301" s="206"/>
      <c r="BE301" s="206"/>
      <c r="BF301" s="218"/>
    </row>
    <row r="302" spans="2:58" ht="20.25" customHeight="1">
      <c r="B302" s="101"/>
      <c r="C302" s="120"/>
      <c r="D302" s="138"/>
      <c r="E302" s="149"/>
      <c r="F302" s="154"/>
      <c r="G302" s="167"/>
      <c r="H302" s="179"/>
      <c r="I302" s="187"/>
      <c r="J302" s="187"/>
      <c r="K302" s="192"/>
      <c r="L302" s="198"/>
      <c r="M302" s="205"/>
      <c r="N302" s="205"/>
      <c r="O302" s="217"/>
      <c r="P302" s="225" t="s">
        <v>40</v>
      </c>
      <c r="Q302" s="234"/>
      <c r="R302" s="242"/>
      <c r="S302" s="256" t="str">
        <f>IF(S301="","",VLOOKUP(S301,'参考様式１ シフト記号表（勤務時間帯）'!$C$6:$K$35,9,FALSE))</f>
        <v/>
      </c>
      <c r="T302" s="268" t="str">
        <f>IF(T301="","",VLOOKUP(T301,'参考様式１ シフト記号表（勤務時間帯）'!$C$6:$K$35,9,FALSE))</f>
        <v/>
      </c>
      <c r="U302" s="268" t="str">
        <f>IF(U301="","",VLOOKUP(U301,'参考様式１ シフト記号表（勤務時間帯）'!$C$6:$K$35,9,FALSE))</f>
        <v/>
      </c>
      <c r="V302" s="268" t="str">
        <f>IF(V301="","",VLOOKUP(V301,'参考様式１ シフト記号表（勤務時間帯）'!$C$6:$K$35,9,FALSE))</f>
        <v/>
      </c>
      <c r="W302" s="268" t="str">
        <f>IF(W301="","",VLOOKUP(W301,'参考様式１ シフト記号表（勤務時間帯）'!$C$6:$K$35,9,FALSE))</f>
        <v/>
      </c>
      <c r="X302" s="268" t="str">
        <f>IF(X301="","",VLOOKUP(X301,'参考様式１ シフト記号表（勤務時間帯）'!$C$6:$K$35,9,FALSE))</f>
        <v/>
      </c>
      <c r="Y302" s="280" t="str">
        <f>IF(Y301="","",VLOOKUP(Y301,'参考様式１ シフト記号表（勤務時間帯）'!$C$6:$K$35,9,FALSE))</f>
        <v/>
      </c>
      <c r="Z302" s="256" t="str">
        <f>IF(Z301="","",VLOOKUP(Z301,'参考様式１ シフト記号表（勤務時間帯）'!$C$6:$K$35,9,FALSE))</f>
        <v/>
      </c>
      <c r="AA302" s="268" t="str">
        <f>IF(AA301="","",VLOOKUP(AA301,'参考様式１ シフト記号表（勤務時間帯）'!$C$6:$K$35,9,FALSE))</f>
        <v/>
      </c>
      <c r="AB302" s="268" t="str">
        <f>IF(AB301="","",VLOOKUP(AB301,'参考様式１ シフト記号表（勤務時間帯）'!$C$6:$K$35,9,FALSE))</f>
        <v/>
      </c>
      <c r="AC302" s="268" t="str">
        <f>IF(AC301="","",VLOOKUP(AC301,'参考様式１ シフト記号表（勤務時間帯）'!$C$6:$K$35,9,FALSE))</f>
        <v/>
      </c>
      <c r="AD302" s="268" t="str">
        <f>IF(AD301="","",VLOOKUP(AD301,'参考様式１ シフト記号表（勤務時間帯）'!$C$6:$K$35,9,FALSE))</f>
        <v/>
      </c>
      <c r="AE302" s="268" t="str">
        <f>IF(AE301="","",VLOOKUP(AE301,'参考様式１ シフト記号表（勤務時間帯）'!$C$6:$K$35,9,FALSE))</f>
        <v/>
      </c>
      <c r="AF302" s="280" t="str">
        <f>IF(AF301="","",VLOOKUP(AF301,'参考様式１ シフト記号表（勤務時間帯）'!$C$6:$K$35,9,FALSE))</f>
        <v/>
      </c>
      <c r="AG302" s="256" t="str">
        <f>IF(AG301="","",VLOOKUP(AG301,'参考様式１ シフト記号表（勤務時間帯）'!$C$6:$K$35,9,FALSE))</f>
        <v/>
      </c>
      <c r="AH302" s="268" t="str">
        <f>IF(AH301="","",VLOOKUP(AH301,'参考様式１ シフト記号表（勤務時間帯）'!$C$6:$K$35,9,FALSE))</f>
        <v/>
      </c>
      <c r="AI302" s="268" t="str">
        <f>IF(AI301="","",VLOOKUP(AI301,'参考様式１ シフト記号表（勤務時間帯）'!$C$6:$K$35,9,FALSE))</f>
        <v/>
      </c>
      <c r="AJ302" s="268" t="str">
        <f>IF(AJ301="","",VLOOKUP(AJ301,'参考様式１ シフト記号表（勤務時間帯）'!$C$6:$K$35,9,FALSE))</f>
        <v/>
      </c>
      <c r="AK302" s="268" t="str">
        <f>IF(AK301="","",VLOOKUP(AK301,'参考様式１ シフト記号表（勤務時間帯）'!$C$6:$K$35,9,FALSE))</f>
        <v/>
      </c>
      <c r="AL302" s="268" t="str">
        <f>IF(AL301="","",VLOOKUP(AL301,'参考様式１ シフト記号表（勤務時間帯）'!$C$6:$K$35,9,FALSE))</f>
        <v/>
      </c>
      <c r="AM302" s="280" t="str">
        <f>IF(AM301="","",VLOOKUP(AM301,'参考様式１ シフト記号表（勤務時間帯）'!$C$6:$K$35,9,FALSE))</f>
        <v/>
      </c>
      <c r="AN302" s="256" t="str">
        <f>IF(AN301="","",VLOOKUP(AN301,'参考様式１ シフト記号表（勤務時間帯）'!$C$6:$K$35,9,FALSE))</f>
        <v/>
      </c>
      <c r="AO302" s="268" t="str">
        <f>IF(AO301="","",VLOOKUP(AO301,'参考様式１ シフト記号表（勤務時間帯）'!$C$6:$K$35,9,FALSE))</f>
        <v/>
      </c>
      <c r="AP302" s="268" t="str">
        <f>IF(AP301="","",VLOOKUP(AP301,'参考様式１ シフト記号表（勤務時間帯）'!$C$6:$K$35,9,FALSE))</f>
        <v/>
      </c>
      <c r="AQ302" s="268" t="str">
        <f>IF(AQ301="","",VLOOKUP(AQ301,'参考様式１ シフト記号表（勤務時間帯）'!$C$6:$K$35,9,FALSE))</f>
        <v/>
      </c>
      <c r="AR302" s="268" t="str">
        <f>IF(AR301="","",VLOOKUP(AR301,'参考様式１ シフト記号表（勤務時間帯）'!$C$6:$K$35,9,FALSE))</f>
        <v/>
      </c>
      <c r="AS302" s="268" t="str">
        <f>IF(AS301="","",VLOOKUP(AS301,'参考様式１ シフト記号表（勤務時間帯）'!$C$6:$K$35,9,FALSE))</f>
        <v/>
      </c>
      <c r="AT302" s="280" t="str">
        <f>IF(AT301="","",VLOOKUP(AT301,'参考様式１ シフト記号表（勤務時間帯）'!$C$6:$K$35,9,FALSE))</f>
        <v/>
      </c>
      <c r="AU302" s="256" t="str">
        <f>IF(AU301="","",VLOOKUP(AU301,'参考様式１ シフト記号表（勤務時間帯）'!$C$6:$K$35,9,FALSE))</f>
        <v/>
      </c>
      <c r="AV302" s="268" t="str">
        <f>IF(AV301="","",VLOOKUP(AV301,'参考様式１ シフト記号表（勤務時間帯）'!$C$6:$K$35,9,FALSE))</f>
        <v/>
      </c>
      <c r="AW302" s="268" t="str">
        <f>IF(AW301="","",VLOOKUP(AW301,'参考様式１ シフト記号表（勤務時間帯）'!$C$6:$K$35,9,FALSE))</f>
        <v/>
      </c>
      <c r="AX302" s="327">
        <f>IF($BB$3="４週",SUM(S302:AT302),IF($BB$3="暦月",SUM(S302:AW302),""))</f>
        <v>0</v>
      </c>
      <c r="AY302" s="340"/>
      <c r="AZ302" s="352">
        <f>IF($BB$3="４週",AX302/4,IF($BB$3="暦月",'参考様式１（100名）'!AX302/('参考様式１（100名）'!$BB$8/7),""))</f>
        <v>0</v>
      </c>
      <c r="BA302" s="362"/>
      <c r="BB302" s="381"/>
      <c r="BC302" s="205"/>
      <c r="BD302" s="205"/>
      <c r="BE302" s="205"/>
      <c r="BF302" s="217"/>
    </row>
    <row r="303" spans="2:58" ht="20.25" customHeight="1">
      <c r="B303" s="101"/>
      <c r="C303" s="121"/>
      <c r="D303" s="139"/>
      <c r="E303" s="150"/>
      <c r="F303" s="423">
        <f>C301</f>
        <v>0</v>
      </c>
      <c r="G303" s="168"/>
      <c r="H303" s="179"/>
      <c r="I303" s="187"/>
      <c r="J303" s="187"/>
      <c r="K303" s="192"/>
      <c r="L303" s="200"/>
      <c r="M303" s="207"/>
      <c r="N303" s="207"/>
      <c r="O303" s="219"/>
      <c r="P303" s="226" t="s">
        <v>107</v>
      </c>
      <c r="Q303" s="235"/>
      <c r="R303" s="243"/>
      <c r="S303" s="257" t="str">
        <f>IF(S301="","",VLOOKUP(S301,'参考様式１ シフト記号表（勤務時間帯）'!$C$6:$S$35,17,FALSE))</f>
        <v/>
      </c>
      <c r="T303" s="269" t="str">
        <f>IF(T301="","",VLOOKUP(T301,'参考様式１ シフト記号表（勤務時間帯）'!$C$6:$S$35,17,FALSE))</f>
        <v/>
      </c>
      <c r="U303" s="269" t="str">
        <f>IF(U301="","",VLOOKUP(U301,'参考様式１ シフト記号表（勤務時間帯）'!$C$6:$S$35,17,FALSE))</f>
        <v/>
      </c>
      <c r="V303" s="269" t="str">
        <f>IF(V301="","",VLOOKUP(V301,'参考様式１ シフト記号表（勤務時間帯）'!$C$6:$S$35,17,FALSE))</f>
        <v/>
      </c>
      <c r="W303" s="269" t="str">
        <f>IF(W301="","",VLOOKUP(W301,'参考様式１ シフト記号表（勤務時間帯）'!$C$6:$S$35,17,FALSE))</f>
        <v/>
      </c>
      <c r="X303" s="269" t="str">
        <f>IF(X301="","",VLOOKUP(X301,'参考様式１ シフト記号表（勤務時間帯）'!$C$6:$S$35,17,FALSE))</f>
        <v/>
      </c>
      <c r="Y303" s="281" t="str">
        <f>IF(Y301="","",VLOOKUP(Y301,'参考様式１ シフト記号表（勤務時間帯）'!$C$6:$S$35,17,FALSE))</f>
        <v/>
      </c>
      <c r="Z303" s="257" t="str">
        <f>IF(Z301="","",VLOOKUP(Z301,'参考様式１ シフト記号表（勤務時間帯）'!$C$6:$S$35,17,FALSE))</f>
        <v/>
      </c>
      <c r="AA303" s="269" t="str">
        <f>IF(AA301="","",VLOOKUP(AA301,'参考様式１ シフト記号表（勤務時間帯）'!$C$6:$S$35,17,FALSE))</f>
        <v/>
      </c>
      <c r="AB303" s="269" t="str">
        <f>IF(AB301="","",VLOOKUP(AB301,'参考様式１ シフト記号表（勤務時間帯）'!$C$6:$S$35,17,FALSE))</f>
        <v/>
      </c>
      <c r="AC303" s="269" t="str">
        <f>IF(AC301="","",VLOOKUP(AC301,'参考様式１ シフト記号表（勤務時間帯）'!$C$6:$S$35,17,FALSE))</f>
        <v/>
      </c>
      <c r="AD303" s="269" t="str">
        <f>IF(AD301="","",VLOOKUP(AD301,'参考様式１ シフト記号表（勤務時間帯）'!$C$6:$S$35,17,FALSE))</f>
        <v/>
      </c>
      <c r="AE303" s="269" t="str">
        <f>IF(AE301="","",VLOOKUP(AE301,'参考様式１ シフト記号表（勤務時間帯）'!$C$6:$S$35,17,FALSE))</f>
        <v/>
      </c>
      <c r="AF303" s="281" t="str">
        <f>IF(AF301="","",VLOOKUP(AF301,'参考様式１ シフト記号表（勤務時間帯）'!$C$6:$S$35,17,FALSE))</f>
        <v/>
      </c>
      <c r="AG303" s="257" t="str">
        <f>IF(AG301="","",VLOOKUP(AG301,'参考様式１ シフト記号表（勤務時間帯）'!$C$6:$S$35,17,FALSE))</f>
        <v/>
      </c>
      <c r="AH303" s="269" t="str">
        <f>IF(AH301="","",VLOOKUP(AH301,'参考様式１ シフト記号表（勤務時間帯）'!$C$6:$S$35,17,FALSE))</f>
        <v/>
      </c>
      <c r="AI303" s="269" t="str">
        <f>IF(AI301="","",VLOOKUP(AI301,'参考様式１ シフト記号表（勤務時間帯）'!$C$6:$S$35,17,FALSE))</f>
        <v/>
      </c>
      <c r="AJ303" s="269" t="str">
        <f>IF(AJ301="","",VLOOKUP(AJ301,'参考様式１ シフト記号表（勤務時間帯）'!$C$6:$S$35,17,FALSE))</f>
        <v/>
      </c>
      <c r="AK303" s="269" t="str">
        <f>IF(AK301="","",VLOOKUP(AK301,'参考様式１ シフト記号表（勤務時間帯）'!$C$6:$S$35,17,FALSE))</f>
        <v/>
      </c>
      <c r="AL303" s="269" t="str">
        <f>IF(AL301="","",VLOOKUP(AL301,'参考様式１ シフト記号表（勤務時間帯）'!$C$6:$S$35,17,FALSE))</f>
        <v/>
      </c>
      <c r="AM303" s="281" t="str">
        <f>IF(AM301="","",VLOOKUP(AM301,'参考様式１ シフト記号表（勤務時間帯）'!$C$6:$S$35,17,FALSE))</f>
        <v/>
      </c>
      <c r="AN303" s="257" t="str">
        <f>IF(AN301="","",VLOOKUP(AN301,'参考様式１ シフト記号表（勤務時間帯）'!$C$6:$S$35,17,FALSE))</f>
        <v/>
      </c>
      <c r="AO303" s="269" t="str">
        <f>IF(AO301="","",VLOOKUP(AO301,'参考様式１ シフト記号表（勤務時間帯）'!$C$6:$S$35,17,FALSE))</f>
        <v/>
      </c>
      <c r="AP303" s="269" t="str">
        <f>IF(AP301="","",VLOOKUP(AP301,'参考様式１ シフト記号表（勤務時間帯）'!$C$6:$S$35,17,FALSE))</f>
        <v/>
      </c>
      <c r="AQ303" s="269" t="str">
        <f>IF(AQ301="","",VLOOKUP(AQ301,'参考様式１ シフト記号表（勤務時間帯）'!$C$6:$S$35,17,FALSE))</f>
        <v/>
      </c>
      <c r="AR303" s="269" t="str">
        <f>IF(AR301="","",VLOOKUP(AR301,'参考様式１ シフト記号表（勤務時間帯）'!$C$6:$S$35,17,FALSE))</f>
        <v/>
      </c>
      <c r="AS303" s="269" t="str">
        <f>IF(AS301="","",VLOOKUP(AS301,'参考様式１ シフト記号表（勤務時間帯）'!$C$6:$S$35,17,FALSE))</f>
        <v/>
      </c>
      <c r="AT303" s="281" t="str">
        <f>IF(AT301="","",VLOOKUP(AT301,'参考様式１ シフト記号表（勤務時間帯）'!$C$6:$S$35,17,FALSE))</f>
        <v/>
      </c>
      <c r="AU303" s="257" t="str">
        <f>IF(AU301="","",VLOOKUP(AU301,'参考様式１ シフト記号表（勤務時間帯）'!$C$6:$S$35,17,FALSE))</f>
        <v/>
      </c>
      <c r="AV303" s="269" t="str">
        <f>IF(AV301="","",VLOOKUP(AV301,'参考様式１ シフト記号表（勤務時間帯）'!$C$6:$S$35,17,FALSE))</f>
        <v/>
      </c>
      <c r="AW303" s="269" t="str">
        <f>IF(AW301="","",VLOOKUP(AW301,'参考様式１ シフト記号表（勤務時間帯）'!$C$6:$S$35,17,FALSE))</f>
        <v/>
      </c>
      <c r="AX303" s="328">
        <f>IF($BB$3="４週",SUM(S303:AT303),IF($BB$3="暦月",SUM(S303:AW303),""))</f>
        <v>0</v>
      </c>
      <c r="AY303" s="341"/>
      <c r="AZ303" s="353">
        <f>IF($BB$3="４週",AX303/4,IF($BB$3="暦月",'参考様式１（100名）'!AX303/('参考様式１（100名）'!$BB$8/7),""))</f>
        <v>0</v>
      </c>
      <c r="BA303" s="363"/>
      <c r="BB303" s="382"/>
      <c r="BC303" s="207"/>
      <c r="BD303" s="207"/>
      <c r="BE303" s="207"/>
      <c r="BF303" s="219"/>
    </row>
    <row r="304" spans="2:58" ht="20.25" customHeight="1">
      <c r="B304" s="101">
        <f>B301+1</f>
        <v>95</v>
      </c>
      <c r="C304" s="119"/>
      <c r="D304" s="137"/>
      <c r="E304" s="148"/>
      <c r="F304" s="156"/>
      <c r="G304" s="156"/>
      <c r="H304" s="180"/>
      <c r="I304" s="187"/>
      <c r="J304" s="187"/>
      <c r="K304" s="192"/>
      <c r="L304" s="199"/>
      <c r="M304" s="206"/>
      <c r="N304" s="206"/>
      <c r="O304" s="218"/>
      <c r="P304" s="227" t="s">
        <v>105</v>
      </c>
      <c r="Q304" s="236"/>
      <c r="R304" s="244"/>
      <c r="S304" s="431"/>
      <c r="T304" s="434"/>
      <c r="U304" s="434"/>
      <c r="V304" s="434"/>
      <c r="W304" s="434"/>
      <c r="X304" s="434"/>
      <c r="Y304" s="436"/>
      <c r="Z304" s="431"/>
      <c r="AA304" s="434"/>
      <c r="AB304" s="434"/>
      <c r="AC304" s="434"/>
      <c r="AD304" s="434"/>
      <c r="AE304" s="434"/>
      <c r="AF304" s="436"/>
      <c r="AG304" s="431"/>
      <c r="AH304" s="434"/>
      <c r="AI304" s="434"/>
      <c r="AJ304" s="434"/>
      <c r="AK304" s="434"/>
      <c r="AL304" s="434"/>
      <c r="AM304" s="436"/>
      <c r="AN304" s="431"/>
      <c r="AO304" s="434"/>
      <c r="AP304" s="434"/>
      <c r="AQ304" s="434"/>
      <c r="AR304" s="434"/>
      <c r="AS304" s="434"/>
      <c r="AT304" s="436"/>
      <c r="AU304" s="431"/>
      <c r="AV304" s="434"/>
      <c r="AW304" s="434"/>
      <c r="AX304" s="439"/>
      <c r="AY304" s="443"/>
      <c r="AZ304" s="446"/>
      <c r="BA304" s="449"/>
      <c r="BB304" s="380"/>
      <c r="BC304" s="206"/>
      <c r="BD304" s="206"/>
      <c r="BE304" s="206"/>
      <c r="BF304" s="218"/>
    </row>
    <row r="305" spans="2:58" ht="20.25" customHeight="1">
      <c r="B305" s="101"/>
      <c r="C305" s="120"/>
      <c r="D305" s="138"/>
      <c r="E305" s="149"/>
      <c r="F305" s="154"/>
      <c r="G305" s="167"/>
      <c r="H305" s="179"/>
      <c r="I305" s="187"/>
      <c r="J305" s="187"/>
      <c r="K305" s="192"/>
      <c r="L305" s="198"/>
      <c r="M305" s="205"/>
      <c r="N305" s="205"/>
      <c r="O305" s="217"/>
      <c r="P305" s="225" t="s">
        <v>40</v>
      </c>
      <c r="Q305" s="234"/>
      <c r="R305" s="242"/>
      <c r="S305" s="256" t="str">
        <f>IF(S304="","",VLOOKUP(S304,'参考様式１ シフト記号表（勤務時間帯）'!$C$6:$K$35,9,FALSE))</f>
        <v/>
      </c>
      <c r="T305" s="268" t="str">
        <f>IF(T304="","",VLOOKUP(T304,'参考様式１ シフト記号表（勤務時間帯）'!$C$6:$K$35,9,FALSE))</f>
        <v/>
      </c>
      <c r="U305" s="268" t="str">
        <f>IF(U304="","",VLOOKUP(U304,'参考様式１ シフト記号表（勤務時間帯）'!$C$6:$K$35,9,FALSE))</f>
        <v/>
      </c>
      <c r="V305" s="268" t="str">
        <f>IF(V304="","",VLOOKUP(V304,'参考様式１ シフト記号表（勤務時間帯）'!$C$6:$K$35,9,FALSE))</f>
        <v/>
      </c>
      <c r="W305" s="268" t="str">
        <f>IF(W304="","",VLOOKUP(W304,'参考様式１ シフト記号表（勤務時間帯）'!$C$6:$K$35,9,FALSE))</f>
        <v/>
      </c>
      <c r="X305" s="268" t="str">
        <f>IF(X304="","",VLOOKUP(X304,'参考様式１ シフト記号表（勤務時間帯）'!$C$6:$K$35,9,FALSE))</f>
        <v/>
      </c>
      <c r="Y305" s="280" t="str">
        <f>IF(Y304="","",VLOOKUP(Y304,'参考様式１ シフト記号表（勤務時間帯）'!$C$6:$K$35,9,FALSE))</f>
        <v/>
      </c>
      <c r="Z305" s="256" t="str">
        <f>IF(Z304="","",VLOOKUP(Z304,'参考様式１ シフト記号表（勤務時間帯）'!$C$6:$K$35,9,FALSE))</f>
        <v/>
      </c>
      <c r="AA305" s="268" t="str">
        <f>IF(AA304="","",VLOOKUP(AA304,'参考様式１ シフト記号表（勤務時間帯）'!$C$6:$K$35,9,FALSE))</f>
        <v/>
      </c>
      <c r="AB305" s="268" t="str">
        <f>IF(AB304="","",VLOOKUP(AB304,'参考様式１ シフト記号表（勤務時間帯）'!$C$6:$K$35,9,FALSE))</f>
        <v/>
      </c>
      <c r="AC305" s="268" t="str">
        <f>IF(AC304="","",VLOOKUP(AC304,'参考様式１ シフト記号表（勤務時間帯）'!$C$6:$K$35,9,FALSE))</f>
        <v/>
      </c>
      <c r="AD305" s="268" t="str">
        <f>IF(AD304="","",VLOOKUP(AD304,'参考様式１ シフト記号表（勤務時間帯）'!$C$6:$K$35,9,FALSE))</f>
        <v/>
      </c>
      <c r="AE305" s="268" t="str">
        <f>IF(AE304="","",VLOOKUP(AE304,'参考様式１ シフト記号表（勤務時間帯）'!$C$6:$K$35,9,FALSE))</f>
        <v/>
      </c>
      <c r="AF305" s="280" t="str">
        <f>IF(AF304="","",VLOOKUP(AF304,'参考様式１ シフト記号表（勤務時間帯）'!$C$6:$K$35,9,FALSE))</f>
        <v/>
      </c>
      <c r="AG305" s="256" t="str">
        <f>IF(AG304="","",VLOOKUP(AG304,'参考様式１ シフト記号表（勤務時間帯）'!$C$6:$K$35,9,FALSE))</f>
        <v/>
      </c>
      <c r="AH305" s="268" t="str">
        <f>IF(AH304="","",VLOOKUP(AH304,'参考様式１ シフト記号表（勤務時間帯）'!$C$6:$K$35,9,FALSE))</f>
        <v/>
      </c>
      <c r="AI305" s="268" t="str">
        <f>IF(AI304="","",VLOOKUP(AI304,'参考様式１ シフト記号表（勤務時間帯）'!$C$6:$K$35,9,FALSE))</f>
        <v/>
      </c>
      <c r="AJ305" s="268" t="str">
        <f>IF(AJ304="","",VLOOKUP(AJ304,'参考様式１ シフト記号表（勤務時間帯）'!$C$6:$K$35,9,FALSE))</f>
        <v/>
      </c>
      <c r="AK305" s="268" t="str">
        <f>IF(AK304="","",VLOOKUP(AK304,'参考様式１ シフト記号表（勤務時間帯）'!$C$6:$K$35,9,FALSE))</f>
        <v/>
      </c>
      <c r="AL305" s="268" t="str">
        <f>IF(AL304="","",VLOOKUP(AL304,'参考様式１ シフト記号表（勤務時間帯）'!$C$6:$K$35,9,FALSE))</f>
        <v/>
      </c>
      <c r="AM305" s="280" t="str">
        <f>IF(AM304="","",VLOOKUP(AM304,'参考様式１ シフト記号表（勤務時間帯）'!$C$6:$K$35,9,FALSE))</f>
        <v/>
      </c>
      <c r="AN305" s="256" t="str">
        <f>IF(AN304="","",VLOOKUP(AN304,'参考様式１ シフト記号表（勤務時間帯）'!$C$6:$K$35,9,FALSE))</f>
        <v/>
      </c>
      <c r="AO305" s="268" t="str">
        <f>IF(AO304="","",VLOOKUP(AO304,'参考様式１ シフト記号表（勤務時間帯）'!$C$6:$K$35,9,FALSE))</f>
        <v/>
      </c>
      <c r="AP305" s="268" t="str">
        <f>IF(AP304="","",VLOOKUP(AP304,'参考様式１ シフト記号表（勤務時間帯）'!$C$6:$K$35,9,FALSE))</f>
        <v/>
      </c>
      <c r="AQ305" s="268" t="str">
        <f>IF(AQ304="","",VLOOKUP(AQ304,'参考様式１ シフト記号表（勤務時間帯）'!$C$6:$K$35,9,FALSE))</f>
        <v/>
      </c>
      <c r="AR305" s="268" t="str">
        <f>IF(AR304="","",VLOOKUP(AR304,'参考様式１ シフト記号表（勤務時間帯）'!$C$6:$K$35,9,FALSE))</f>
        <v/>
      </c>
      <c r="AS305" s="268" t="str">
        <f>IF(AS304="","",VLOOKUP(AS304,'参考様式１ シフト記号表（勤務時間帯）'!$C$6:$K$35,9,FALSE))</f>
        <v/>
      </c>
      <c r="AT305" s="280" t="str">
        <f>IF(AT304="","",VLOOKUP(AT304,'参考様式１ シフト記号表（勤務時間帯）'!$C$6:$K$35,9,FALSE))</f>
        <v/>
      </c>
      <c r="AU305" s="256" t="str">
        <f>IF(AU304="","",VLOOKUP(AU304,'参考様式１ シフト記号表（勤務時間帯）'!$C$6:$K$35,9,FALSE))</f>
        <v/>
      </c>
      <c r="AV305" s="268" t="str">
        <f>IF(AV304="","",VLOOKUP(AV304,'参考様式１ シフト記号表（勤務時間帯）'!$C$6:$K$35,9,FALSE))</f>
        <v/>
      </c>
      <c r="AW305" s="268" t="str">
        <f>IF(AW304="","",VLOOKUP(AW304,'参考様式１ シフト記号表（勤務時間帯）'!$C$6:$K$35,9,FALSE))</f>
        <v/>
      </c>
      <c r="AX305" s="327">
        <f>IF($BB$3="４週",SUM(S305:AT305),IF($BB$3="暦月",SUM(S305:AW305),""))</f>
        <v>0</v>
      </c>
      <c r="AY305" s="340"/>
      <c r="AZ305" s="352">
        <f>IF($BB$3="４週",AX305/4,IF($BB$3="暦月",'参考様式１（100名）'!AX305/('参考様式１（100名）'!$BB$8/7),""))</f>
        <v>0</v>
      </c>
      <c r="BA305" s="362"/>
      <c r="BB305" s="381"/>
      <c r="BC305" s="205"/>
      <c r="BD305" s="205"/>
      <c r="BE305" s="205"/>
      <c r="BF305" s="217"/>
    </row>
    <row r="306" spans="2:58" ht="20.25" customHeight="1">
      <c r="B306" s="101"/>
      <c r="C306" s="121"/>
      <c r="D306" s="139"/>
      <c r="E306" s="150"/>
      <c r="F306" s="423">
        <f>C304</f>
        <v>0</v>
      </c>
      <c r="G306" s="168"/>
      <c r="H306" s="179"/>
      <c r="I306" s="187"/>
      <c r="J306" s="187"/>
      <c r="K306" s="192"/>
      <c r="L306" s="200"/>
      <c r="M306" s="207"/>
      <c r="N306" s="207"/>
      <c r="O306" s="219"/>
      <c r="P306" s="226" t="s">
        <v>107</v>
      </c>
      <c r="Q306" s="235"/>
      <c r="R306" s="243"/>
      <c r="S306" s="257" t="str">
        <f>IF(S304="","",VLOOKUP(S304,'参考様式１ シフト記号表（勤務時間帯）'!$C$6:$S$35,17,FALSE))</f>
        <v/>
      </c>
      <c r="T306" s="269" t="str">
        <f>IF(T304="","",VLOOKUP(T304,'参考様式１ シフト記号表（勤務時間帯）'!$C$6:$S$35,17,FALSE))</f>
        <v/>
      </c>
      <c r="U306" s="269" t="str">
        <f>IF(U304="","",VLOOKUP(U304,'参考様式１ シフト記号表（勤務時間帯）'!$C$6:$S$35,17,FALSE))</f>
        <v/>
      </c>
      <c r="V306" s="269" t="str">
        <f>IF(V304="","",VLOOKUP(V304,'参考様式１ シフト記号表（勤務時間帯）'!$C$6:$S$35,17,FALSE))</f>
        <v/>
      </c>
      <c r="W306" s="269" t="str">
        <f>IF(W304="","",VLOOKUP(W304,'参考様式１ シフト記号表（勤務時間帯）'!$C$6:$S$35,17,FALSE))</f>
        <v/>
      </c>
      <c r="X306" s="269" t="str">
        <f>IF(X304="","",VLOOKUP(X304,'参考様式１ シフト記号表（勤務時間帯）'!$C$6:$S$35,17,FALSE))</f>
        <v/>
      </c>
      <c r="Y306" s="281" t="str">
        <f>IF(Y304="","",VLOOKUP(Y304,'参考様式１ シフト記号表（勤務時間帯）'!$C$6:$S$35,17,FALSE))</f>
        <v/>
      </c>
      <c r="Z306" s="257" t="str">
        <f>IF(Z304="","",VLOOKUP(Z304,'参考様式１ シフト記号表（勤務時間帯）'!$C$6:$S$35,17,FALSE))</f>
        <v/>
      </c>
      <c r="AA306" s="269" t="str">
        <f>IF(AA304="","",VLOOKUP(AA304,'参考様式１ シフト記号表（勤務時間帯）'!$C$6:$S$35,17,FALSE))</f>
        <v/>
      </c>
      <c r="AB306" s="269" t="str">
        <f>IF(AB304="","",VLOOKUP(AB304,'参考様式１ シフト記号表（勤務時間帯）'!$C$6:$S$35,17,FALSE))</f>
        <v/>
      </c>
      <c r="AC306" s="269" t="str">
        <f>IF(AC304="","",VLOOKUP(AC304,'参考様式１ シフト記号表（勤務時間帯）'!$C$6:$S$35,17,FALSE))</f>
        <v/>
      </c>
      <c r="AD306" s="269" t="str">
        <f>IF(AD304="","",VLOOKUP(AD304,'参考様式１ シフト記号表（勤務時間帯）'!$C$6:$S$35,17,FALSE))</f>
        <v/>
      </c>
      <c r="AE306" s="269" t="str">
        <f>IF(AE304="","",VLOOKUP(AE304,'参考様式１ シフト記号表（勤務時間帯）'!$C$6:$S$35,17,FALSE))</f>
        <v/>
      </c>
      <c r="AF306" s="281" t="str">
        <f>IF(AF304="","",VLOOKUP(AF304,'参考様式１ シフト記号表（勤務時間帯）'!$C$6:$S$35,17,FALSE))</f>
        <v/>
      </c>
      <c r="AG306" s="257" t="str">
        <f>IF(AG304="","",VLOOKUP(AG304,'参考様式１ シフト記号表（勤務時間帯）'!$C$6:$S$35,17,FALSE))</f>
        <v/>
      </c>
      <c r="AH306" s="269" t="str">
        <f>IF(AH304="","",VLOOKUP(AH304,'参考様式１ シフト記号表（勤務時間帯）'!$C$6:$S$35,17,FALSE))</f>
        <v/>
      </c>
      <c r="AI306" s="269" t="str">
        <f>IF(AI304="","",VLOOKUP(AI304,'参考様式１ シフト記号表（勤務時間帯）'!$C$6:$S$35,17,FALSE))</f>
        <v/>
      </c>
      <c r="AJ306" s="269" t="str">
        <f>IF(AJ304="","",VLOOKUP(AJ304,'参考様式１ シフト記号表（勤務時間帯）'!$C$6:$S$35,17,FALSE))</f>
        <v/>
      </c>
      <c r="AK306" s="269" t="str">
        <f>IF(AK304="","",VLOOKUP(AK304,'参考様式１ シフト記号表（勤務時間帯）'!$C$6:$S$35,17,FALSE))</f>
        <v/>
      </c>
      <c r="AL306" s="269" t="str">
        <f>IF(AL304="","",VLOOKUP(AL304,'参考様式１ シフト記号表（勤務時間帯）'!$C$6:$S$35,17,FALSE))</f>
        <v/>
      </c>
      <c r="AM306" s="281" t="str">
        <f>IF(AM304="","",VLOOKUP(AM304,'参考様式１ シフト記号表（勤務時間帯）'!$C$6:$S$35,17,FALSE))</f>
        <v/>
      </c>
      <c r="AN306" s="257" t="str">
        <f>IF(AN304="","",VLOOKUP(AN304,'参考様式１ シフト記号表（勤務時間帯）'!$C$6:$S$35,17,FALSE))</f>
        <v/>
      </c>
      <c r="AO306" s="269" t="str">
        <f>IF(AO304="","",VLOOKUP(AO304,'参考様式１ シフト記号表（勤務時間帯）'!$C$6:$S$35,17,FALSE))</f>
        <v/>
      </c>
      <c r="AP306" s="269" t="str">
        <f>IF(AP304="","",VLOOKUP(AP304,'参考様式１ シフト記号表（勤務時間帯）'!$C$6:$S$35,17,FALSE))</f>
        <v/>
      </c>
      <c r="AQ306" s="269" t="str">
        <f>IF(AQ304="","",VLOOKUP(AQ304,'参考様式１ シフト記号表（勤務時間帯）'!$C$6:$S$35,17,FALSE))</f>
        <v/>
      </c>
      <c r="AR306" s="269" t="str">
        <f>IF(AR304="","",VLOOKUP(AR304,'参考様式１ シフト記号表（勤務時間帯）'!$C$6:$S$35,17,FALSE))</f>
        <v/>
      </c>
      <c r="AS306" s="269" t="str">
        <f>IF(AS304="","",VLOOKUP(AS304,'参考様式１ シフト記号表（勤務時間帯）'!$C$6:$S$35,17,FALSE))</f>
        <v/>
      </c>
      <c r="AT306" s="281" t="str">
        <f>IF(AT304="","",VLOOKUP(AT304,'参考様式１ シフト記号表（勤務時間帯）'!$C$6:$S$35,17,FALSE))</f>
        <v/>
      </c>
      <c r="AU306" s="257" t="str">
        <f>IF(AU304="","",VLOOKUP(AU304,'参考様式１ シフト記号表（勤務時間帯）'!$C$6:$S$35,17,FALSE))</f>
        <v/>
      </c>
      <c r="AV306" s="269" t="str">
        <f>IF(AV304="","",VLOOKUP(AV304,'参考様式１ シフト記号表（勤務時間帯）'!$C$6:$S$35,17,FALSE))</f>
        <v/>
      </c>
      <c r="AW306" s="269" t="str">
        <f>IF(AW304="","",VLOOKUP(AW304,'参考様式１ シフト記号表（勤務時間帯）'!$C$6:$S$35,17,FALSE))</f>
        <v/>
      </c>
      <c r="AX306" s="328">
        <f>IF($BB$3="４週",SUM(S306:AT306),IF($BB$3="暦月",SUM(S306:AW306),""))</f>
        <v>0</v>
      </c>
      <c r="AY306" s="341"/>
      <c r="AZ306" s="353">
        <f>IF($BB$3="４週",AX306/4,IF($BB$3="暦月",'参考様式１（100名）'!AX306/('参考様式１（100名）'!$BB$8/7),""))</f>
        <v>0</v>
      </c>
      <c r="BA306" s="363"/>
      <c r="BB306" s="382"/>
      <c r="BC306" s="207"/>
      <c r="BD306" s="207"/>
      <c r="BE306" s="207"/>
      <c r="BF306" s="219"/>
    </row>
    <row r="307" spans="2:58" ht="20.25" customHeight="1">
      <c r="B307" s="101">
        <f>B304+1</f>
        <v>96</v>
      </c>
      <c r="C307" s="119"/>
      <c r="D307" s="137"/>
      <c r="E307" s="148"/>
      <c r="F307" s="156"/>
      <c r="G307" s="156"/>
      <c r="H307" s="180"/>
      <c r="I307" s="187"/>
      <c r="J307" s="187"/>
      <c r="K307" s="192"/>
      <c r="L307" s="199"/>
      <c r="M307" s="206"/>
      <c r="N307" s="206"/>
      <c r="O307" s="218"/>
      <c r="P307" s="227" t="s">
        <v>105</v>
      </c>
      <c r="Q307" s="236"/>
      <c r="R307" s="244"/>
      <c r="S307" s="431"/>
      <c r="T307" s="434"/>
      <c r="U307" s="434"/>
      <c r="V307" s="434"/>
      <c r="W307" s="434"/>
      <c r="X307" s="434"/>
      <c r="Y307" s="436"/>
      <c r="Z307" s="431"/>
      <c r="AA307" s="434"/>
      <c r="AB307" s="434"/>
      <c r="AC307" s="434"/>
      <c r="AD307" s="434"/>
      <c r="AE307" s="434"/>
      <c r="AF307" s="436"/>
      <c r="AG307" s="431"/>
      <c r="AH307" s="434"/>
      <c r="AI307" s="434"/>
      <c r="AJ307" s="434"/>
      <c r="AK307" s="434"/>
      <c r="AL307" s="434"/>
      <c r="AM307" s="436"/>
      <c r="AN307" s="431"/>
      <c r="AO307" s="434"/>
      <c r="AP307" s="434"/>
      <c r="AQ307" s="434"/>
      <c r="AR307" s="434"/>
      <c r="AS307" s="434"/>
      <c r="AT307" s="436"/>
      <c r="AU307" s="431"/>
      <c r="AV307" s="434"/>
      <c r="AW307" s="434"/>
      <c r="AX307" s="439"/>
      <c r="AY307" s="443"/>
      <c r="AZ307" s="446"/>
      <c r="BA307" s="449"/>
      <c r="BB307" s="380"/>
      <c r="BC307" s="206"/>
      <c r="BD307" s="206"/>
      <c r="BE307" s="206"/>
      <c r="BF307" s="218"/>
    </row>
    <row r="308" spans="2:58" ht="20.25" customHeight="1">
      <c r="B308" s="101"/>
      <c r="C308" s="120"/>
      <c r="D308" s="138"/>
      <c r="E308" s="149"/>
      <c r="F308" s="154"/>
      <c r="G308" s="167"/>
      <c r="H308" s="179"/>
      <c r="I308" s="187"/>
      <c r="J308" s="187"/>
      <c r="K308" s="192"/>
      <c r="L308" s="198"/>
      <c r="M308" s="205"/>
      <c r="N308" s="205"/>
      <c r="O308" s="217"/>
      <c r="P308" s="225" t="s">
        <v>40</v>
      </c>
      <c r="Q308" s="234"/>
      <c r="R308" s="242"/>
      <c r="S308" s="256" t="str">
        <f>IF(S307="","",VLOOKUP(S307,'参考様式１ シフト記号表（勤務時間帯）'!$C$6:$K$35,9,FALSE))</f>
        <v/>
      </c>
      <c r="T308" s="268" t="str">
        <f>IF(T307="","",VLOOKUP(T307,'参考様式１ シフト記号表（勤務時間帯）'!$C$6:$K$35,9,FALSE))</f>
        <v/>
      </c>
      <c r="U308" s="268" t="str">
        <f>IF(U307="","",VLOOKUP(U307,'参考様式１ シフト記号表（勤務時間帯）'!$C$6:$K$35,9,FALSE))</f>
        <v/>
      </c>
      <c r="V308" s="268" t="str">
        <f>IF(V307="","",VLOOKUP(V307,'参考様式１ シフト記号表（勤務時間帯）'!$C$6:$K$35,9,FALSE))</f>
        <v/>
      </c>
      <c r="W308" s="268" t="str">
        <f>IF(W307="","",VLOOKUP(W307,'参考様式１ シフト記号表（勤務時間帯）'!$C$6:$K$35,9,FALSE))</f>
        <v/>
      </c>
      <c r="X308" s="268" t="str">
        <f>IF(X307="","",VLOOKUP(X307,'参考様式１ シフト記号表（勤務時間帯）'!$C$6:$K$35,9,FALSE))</f>
        <v/>
      </c>
      <c r="Y308" s="280" t="str">
        <f>IF(Y307="","",VLOOKUP(Y307,'参考様式１ シフト記号表（勤務時間帯）'!$C$6:$K$35,9,FALSE))</f>
        <v/>
      </c>
      <c r="Z308" s="256" t="str">
        <f>IF(Z307="","",VLOOKUP(Z307,'参考様式１ シフト記号表（勤務時間帯）'!$C$6:$K$35,9,FALSE))</f>
        <v/>
      </c>
      <c r="AA308" s="268" t="str">
        <f>IF(AA307="","",VLOOKUP(AA307,'参考様式１ シフト記号表（勤務時間帯）'!$C$6:$K$35,9,FALSE))</f>
        <v/>
      </c>
      <c r="AB308" s="268" t="str">
        <f>IF(AB307="","",VLOOKUP(AB307,'参考様式１ シフト記号表（勤務時間帯）'!$C$6:$K$35,9,FALSE))</f>
        <v/>
      </c>
      <c r="AC308" s="268" t="str">
        <f>IF(AC307="","",VLOOKUP(AC307,'参考様式１ シフト記号表（勤務時間帯）'!$C$6:$K$35,9,FALSE))</f>
        <v/>
      </c>
      <c r="AD308" s="268" t="str">
        <f>IF(AD307="","",VLOOKUP(AD307,'参考様式１ シフト記号表（勤務時間帯）'!$C$6:$K$35,9,FALSE))</f>
        <v/>
      </c>
      <c r="AE308" s="268" t="str">
        <f>IF(AE307="","",VLOOKUP(AE307,'参考様式１ シフト記号表（勤務時間帯）'!$C$6:$K$35,9,FALSE))</f>
        <v/>
      </c>
      <c r="AF308" s="280" t="str">
        <f>IF(AF307="","",VLOOKUP(AF307,'参考様式１ シフト記号表（勤務時間帯）'!$C$6:$K$35,9,FALSE))</f>
        <v/>
      </c>
      <c r="AG308" s="256" t="str">
        <f>IF(AG307="","",VLOOKUP(AG307,'参考様式１ シフト記号表（勤務時間帯）'!$C$6:$K$35,9,FALSE))</f>
        <v/>
      </c>
      <c r="AH308" s="268" t="str">
        <f>IF(AH307="","",VLOOKUP(AH307,'参考様式１ シフト記号表（勤務時間帯）'!$C$6:$K$35,9,FALSE))</f>
        <v/>
      </c>
      <c r="AI308" s="268" t="str">
        <f>IF(AI307="","",VLOOKUP(AI307,'参考様式１ シフト記号表（勤務時間帯）'!$C$6:$K$35,9,FALSE))</f>
        <v/>
      </c>
      <c r="AJ308" s="268" t="str">
        <f>IF(AJ307="","",VLOOKUP(AJ307,'参考様式１ シフト記号表（勤務時間帯）'!$C$6:$K$35,9,FALSE))</f>
        <v/>
      </c>
      <c r="AK308" s="268" t="str">
        <f>IF(AK307="","",VLOOKUP(AK307,'参考様式１ シフト記号表（勤務時間帯）'!$C$6:$K$35,9,FALSE))</f>
        <v/>
      </c>
      <c r="AL308" s="268" t="str">
        <f>IF(AL307="","",VLOOKUP(AL307,'参考様式１ シフト記号表（勤務時間帯）'!$C$6:$K$35,9,FALSE))</f>
        <v/>
      </c>
      <c r="AM308" s="280" t="str">
        <f>IF(AM307="","",VLOOKUP(AM307,'参考様式１ シフト記号表（勤務時間帯）'!$C$6:$K$35,9,FALSE))</f>
        <v/>
      </c>
      <c r="AN308" s="256" t="str">
        <f>IF(AN307="","",VLOOKUP(AN307,'参考様式１ シフト記号表（勤務時間帯）'!$C$6:$K$35,9,FALSE))</f>
        <v/>
      </c>
      <c r="AO308" s="268" t="str">
        <f>IF(AO307="","",VLOOKUP(AO307,'参考様式１ シフト記号表（勤務時間帯）'!$C$6:$K$35,9,FALSE))</f>
        <v/>
      </c>
      <c r="AP308" s="268" t="str">
        <f>IF(AP307="","",VLOOKUP(AP307,'参考様式１ シフト記号表（勤務時間帯）'!$C$6:$K$35,9,FALSE))</f>
        <v/>
      </c>
      <c r="AQ308" s="268" t="str">
        <f>IF(AQ307="","",VLOOKUP(AQ307,'参考様式１ シフト記号表（勤務時間帯）'!$C$6:$K$35,9,FALSE))</f>
        <v/>
      </c>
      <c r="AR308" s="268" t="str">
        <f>IF(AR307="","",VLOOKUP(AR307,'参考様式１ シフト記号表（勤務時間帯）'!$C$6:$K$35,9,FALSE))</f>
        <v/>
      </c>
      <c r="AS308" s="268" t="str">
        <f>IF(AS307="","",VLOOKUP(AS307,'参考様式１ シフト記号表（勤務時間帯）'!$C$6:$K$35,9,FALSE))</f>
        <v/>
      </c>
      <c r="AT308" s="280" t="str">
        <f>IF(AT307="","",VLOOKUP(AT307,'参考様式１ シフト記号表（勤務時間帯）'!$C$6:$K$35,9,FALSE))</f>
        <v/>
      </c>
      <c r="AU308" s="256" t="str">
        <f>IF(AU307="","",VLOOKUP(AU307,'参考様式１ シフト記号表（勤務時間帯）'!$C$6:$K$35,9,FALSE))</f>
        <v/>
      </c>
      <c r="AV308" s="268" t="str">
        <f>IF(AV307="","",VLOOKUP(AV307,'参考様式１ シフト記号表（勤務時間帯）'!$C$6:$K$35,9,FALSE))</f>
        <v/>
      </c>
      <c r="AW308" s="268" t="str">
        <f>IF(AW307="","",VLOOKUP(AW307,'参考様式１ シフト記号表（勤務時間帯）'!$C$6:$K$35,9,FALSE))</f>
        <v/>
      </c>
      <c r="AX308" s="327">
        <f>IF($BB$3="４週",SUM(S308:AT308),IF($BB$3="暦月",SUM(S308:AW308),""))</f>
        <v>0</v>
      </c>
      <c r="AY308" s="340"/>
      <c r="AZ308" s="352">
        <f>IF($BB$3="４週",AX308/4,IF($BB$3="暦月",'参考様式１（100名）'!AX308/('参考様式１（100名）'!$BB$8/7),""))</f>
        <v>0</v>
      </c>
      <c r="BA308" s="362"/>
      <c r="BB308" s="381"/>
      <c r="BC308" s="205"/>
      <c r="BD308" s="205"/>
      <c r="BE308" s="205"/>
      <c r="BF308" s="217"/>
    </row>
    <row r="309" spans="2:58" ht="20.25" customHeight="1">
      <c r="B309" s="101"/>
      <c r="C309" s="121"/>
      <c r="D309" s="139"/>
      <c r="E309" s="150"/>
      <c r="F309" s="423">
        <f>C307</f>
        <v>0</v>
      </c>
      <c r="G309" s="168"/>
      <c r="H309" s="179"/>
      <c r="I309" s="187"/>
      <c r="J309" s="187"/>
      <c r="K309" s="192"/>
      <c r="L309" s="200"/>
      <c r="M309" s="207"/>
      <c r="N309" s="207"/>
      <c r="O309" s="219"/>
      <c r="P309" s="226" t="s">
        <v>107</v>
      </c>
      <c r="Q309" s="235"/>
      <c r="R309" s="243"/>
      <c r="S309" s="257" t="str">
        <f>IF(S307="","",VLOOKUP(S307,'参考様式１ シフト記号表（勤務時間帯）'!$C$6:$S$35,17,FALSE))</f>
        <v/>
      </c>
      <c r="T309" s="269" t="str">
        <f>IF(T307="","",VLOOKUP(T307,'参考様式１ シフト記号表（勤務時間帯）'!$C$6:$S$35,17,FALSE))</f>
        <v/>
      </c>
      <c r="U309" s="269" t="str">
        <f>IF(U307="","",VLOOKUP(U307,'参考様式１ シフト記号表（勤務時間帯）'!$C$6:$S$35,17,FALSE))</f>
        <v/>
      </c>
      <c r="V309" s="269" t="str">
        <f>IF(V307="","",VLOOKUP(V307,'参考様式１ シフト記号表（勤務時間帯）'!$C$6:$S$35,17,FALSE))</f>
        <v/>
      </c>
      <c r="W309" s="269" t="str">
        <f>IF(W307="","",VLOOKUP(W307,'参考様式１ シフト記号表（勤務時間帯）'!$C$6:$S$35,17,FALSE))</f>
        <v/>
      </c>
      <c r="X309" s="269" t="str">
        <f>IF(X307="","",VLOOKUP(X307,'参考様式１ シフト記号表（勤務時間帯）'!$C$6:$S$35,17,FALSE))</f>
        <v/>
      </c>
      <c r="Y309" s="281" t="str">
        <f>IF(Y307="","",VLOOKUP(Y307,'参考様式１ シフト記号表（勤務時間帯）'!$C$6:$S$35,17,FALSE))</f>
        <v/>
      </c>
      <c r="Z309" s="257" t="str">
        <f>IF(Z307="","",VLOOKUP(Z307,'参考様式１ シフト記号表（勤務時間帯）'!$C$6:$S$35,17,FALSE))</f>
        <v/>
      </c>
      <c r="AA309" s="269" t="str">
        <f>IF(AA307="","",VLOOKUP(AA307,'参考様式１ シフト記号表（勤務時間帯）'!$C$6:$S$35,17,FALSE))</f>
        <v/>
      </c>
      <c r="AB309" s="269" t="str">
        <f>IF(AB307="","",VLOOKUP(AB307,'参考様式１ シフト記号表（勤務時間帯）'!$C$6:$S$35,17,FALSE))</f>
        <v/>
      </c>
      <c r="AC309" s="269" t="str">
        <f>IF(AC307="","",VLOOKUP(AC307,'参考様式１ シフト記号表（勤務時間帯）'!$C$6:$S$35,17,FALSE))</f>
        <v/>
      </c>
      <c r="AD309" s="269" t="str">
        <f>IF(AD307="","",VLOOKUP(AD307,'参考様式１ シフト記号表（勤務時間帯）'!$C$6:$S$35,17,FALSE))</f>
        <v/>
      </c>
      <c r="AE309" s="269" t="str">
        <f>IF(AE307="","",VLOOKUP(AE307,'参考様式１ シフト記号表（勤務時間帯）'!$C$6:$S$35,17,FALSE))</f>
        <v/>
      </c>
      <c r="AF309" s="281" t="str">
        <f>IF(AF307="","",VLOOKUP(AF307,'参考様式１ シフト記号表（勤務時間帯）'!$C$6:$S$35,17,FALSE))</f>
        <v/>
      </c>
      <c r="AG309" s="257" t="str">
        <f>IF(AG307="","",VLOOKUP(AG307,'参考様式１ シフト記号表（勤務時間帯）'!$C$6:$S$35,17,FALSE))</f>
        <v/>
      </c>
      <c r="AH309" s="269" t="str">
        <f>IF(AH307="","",VLOOKUP(AH307,'参考様式１ シフト記号表（勤務時間帯）'!$C$6:$S$35,17,FALSE))</f>
        <v/>
      </c>
      <c r="AI309" s="269" t="str">
        <f>IF(AI307="","",VLOOKUP(AI307,'参考様式１ シフト記号表（勤務時間帯）'!$C$6:$S$35,17,FALSE))</f>
        <v/>
      </c>
      <c r="AJ309" s="269" t="str">
        <f>IF(AJ307="","",VLOOKUP(AJ307,'参考様式１ シフト記号表（勤務時間帯）'!$C$6:$S$35,17,FALSE))</f>
        <v/>
      </c>
      <c r="AK309" s="269" t="str">
        <f>IF(AK307="","",VLOOKUP(AK307,'参考様式１ シフト記号表（勤務時間帯）'!$C$6:$S$35,17,FALSE))</f>
        <v/>
      </c>
      <c r="AL309" s="269" t="str">
        <f>IF(AL307="","",VLOOKUP(AL307,'参考様式１ シフト記号表（勤務時間帯）'!$C$6:$S$35,17,FALSE))</f>
        <v/>
      </c>
      <c r="AM309" s="281" t="str">
        <f>IF(AM307="","",VLOOKUP(AM307,'参考様式１ シフト記号表（勤務時間帯）'!$C$6:$S$35,17,FALSE))</f>
        <v/>
      </c>
      <c r="AN309" s="257" t="str">
        <f>IF(AN307="","",VLOOKUP(AN307,'参考様式１ シフト記号表（勤務時間帯）'!$C$6:$S$35,17,FALSE))</f>
        <v/>
      </c>
      <c r="AO309" s="269" t="str">
        <f>IF(AO307="","",VLOOKUP(AO307,'参考様式１ シフト記号表（勤務時間帯）'!$C$6:$S$35,17,FALSE))</f>
        <v/>
      </c>
      <c r="AP309" s="269" t="str">
        <f>IF(AP307="","",VLOOKUP(AP307,'参考様式１ シフト記号表（勤務時間帯）'!$C$6:$S$35,17,FALSE))</f>
        <v/>
      </c>
      <c r="AQ309" s="269" t="str">
        <f>IF(AQ307="","",VLOOKUP(AQ307,'参考様式１ シフト記号表（勤務時間帯）'!$C$6:$S$35,17,FALSE))</f>
        <v/>
      </c>
      <c r="AR309" s="269" t="str">
        <f>IF(AR307="","",VLOOKUP(AR307,'参考様式１ シフト記号表（勤務時間帯）'!$C$6:$S$35,17,FALSE))</f>
        <v/>
      </c>
      <c r="AS309" s="269" t="str">
        <f>IF(AS307="","",VLOOKUP(AS307,'参考様式１ シフト記号表（勤務時間帯）'!$C$6:$S$35,17,FALSE))</f>
        <v/>
      </c>
      <c r="AT309" s="281" t="str">
        <f>IF(AT307="","",VLOOKUP(AT307,'参考様式１ シフト記号表（勤務時間帯）'!$C$6:$S$35,17,FALSE))</f>
        <v/>
      </c>
      <c r="AU309" s="257" t="str">
        <f>IF(AU307="","",VLOOKUP(AU307,'参考様式１ シフト記号表（勤務時間帯）'!$C$6:$S$35,17,FALSE))</f>
        <v/>
      </c>
      <c r="AV309" s="269" t="str">
        <f>IF(AV307="","",VLOOKUP(AV307,'参考様式１ シフト記号表（勤務時間帯）'!$C$6:$S$35,17,FALSE))</f>
        <v/>
      </c>
      <c r="AW309" s="269" t="str">
        <f>IF(AW307="","",VLOOKUP(AW307,'参考様式１ シフト記号表（勤務時間帯）'!$C$6:$S$35,17,FALSE))</f>
        <v/>
      </c>
      <c r="AX309" s="328">
        <f>IF($BB$3="４週",SUM(S309:AT309),IF($BB$3="暦月",SUM(S309:AW309),""))</f>
        <v>0</v>
      </c>
      <c r="AY309" s="341"/>
      <c r="AZ309" s="353">
        <f>IF($BB$3="４週",AX309/4,IF($BB$3="暦月",'参考様式１（100名）'!AX309/('参考様式１（100名）'!$BB$8/7),""))</f>
        <v>0</v>
      </c>
      <c r="BA309" s="363"/>
      <c r="BB309" s="382"/>
      <c r="BC309" s="207"/>
      <c r="BD309" s="207"/>
      <c r="BE309" s="207"/>
      <c r="BF309" s="219"/>
    </row>
    <row r="310" spans="2:58" ht="20.25" customHeight="1">
      <c r="B310" s="101">
        <f>B307+1</f>
        <v>97</v>
      </c>
      <c r="C310" s="119"/>
      <c r="D310" s="137"/>
      <c r="E310" s="148"/>
      <c r="F310" s="156"/>
      <c r="G310" s="156"/>
      <c r="H310" s="180"/>
      <c r="I310" s="187"/>
      <c r="J310" s="187"/>
      <c r="K310" s="192"/>
      <c r="L310" s="199"/>
      <c r="M310" s="206"/>
      <c r="N310" s="206"/>
      <c r="O310" s="218"/>
      <c r="P310" s="227" t="s">
        <v>105</v>
      </c>
      <c r="Q310" s="236"/>
      <c r="R310" s="244"/>
      <c r="S310" s="431"/>
      <c r="T310" s="434"/>
      <c r="U310" s="434"/>
      <c r="V310" s="434"/>
      <c r="W310" s="434"/>
      <c r="X310" s="434"/>
      <c r="Y310" s="436"/>
      <c r="Z310" s="431"/>
      <c r="AA310" s="434"/>
      <c r="AB310" s="434"/>
      <c r="AC310" s="434"/>
      <c r="AD310" s="434"/>
      <c r="AE310" s="434"/>
      <c r="AF310" s="436"/>
      <c r="AG310" s="431"/>
      <c r="AH310" s="434"/>
      <c r="AI310" s="434"/>
      <c r="AJ310" s="434"/>
      <c r="AK310" s="434"/>
      <c r="AL310" s="434"/>
      <c r="AM310" s="436"/>
      <c r="AN310" s="431"/>
      <c r="AO310" s="434"/>
      <c r="AP310" s="434"/>
      <c r="AQ310" s="434"/>
      <c r="AR310" s="434"/>
      <c r="AS310" s="434"/>
      <c r="AT310" s="436"/>
      <c r="AU310" s="431"/>
      <c r="AV310" s="434"/>
      <c r="AW310" s="434"/>
      <c r="AX310" s="439"/>
      <c r="AY310" s="443"/>
      <c r="AZ310" s="446"/>
      <c r="BA310" s="449"/>
      <c r="BB310" s="380"/>
      <c r="BC310" s="206"/>
      <c r="BD310" s="206"/>
      <c r="BE310" s="206"/>
      <c r="BF310" s="218"/>
    </row>
    <row r="311" spans="2:58" ht="20.25" customHeight="1">
      <c r="B311" s="101"/>
      <c r="C311" s="120"/>
      <c r="D311" s="138"/>
      <c r="E311" s="149"/>
      <c r="F311" s="154"/>
      <c r="G311" s="167"/>
      <c r="H311" s="179"/>
      <c r="I311" s="187"/>
      <c r="J311" s="187"/>
      <c r="K311" s="192"/>
      <c r="L311" s="198"/>
      <c r="M311" s="205"/>
      <c r="N311" s="205"/>
      <c r="O311" s="217"/>
      <c r="P311" s="225" t="s">
        <v>40</v>
      </c>
      <c r="Q311" s="234"/>
      <c r="R311" s="242"/>
      <c r="S311" s="256" t="str">
        <f>IF(S310="","",VLOOKUP(S310,'参考様式１ シフト記号表（勤務時間帯）'!$C$6:$K$35,9,FALSE))</f>
        <v/>
      </c>
      <c r="T311" s="268" t="str">
        <f>IF(T310="","",VLOOKUP(T310,'参考様式１ シフト記号表（勤務時間帯）'!$C$6:$K$35,9,FALSE))</f>
        <v/>
      </c>
      <c r="U311" s="268" t="str">
        <f>IF(U310="","",VLOOKUP(U310,'参考様式１ シフト記号表（勤務時間帯）'!$C$6:$K$35,9,FALSE))</f>
        <v/>
      </c>
      <c r="V311" s="268" t="str">
        <f>IF(V310="","",VLOOKUP(V310,'参考様式１ シフト記号表（勤務時間帯）'!$C$6:$K$35,9,FALSE))</f>
        <v/>
      </c>
      <c r="W311" s="268" t="str">
        <f>IF(W310="","",VLOOKUP(W310,'参考様式１ シフト記号表（勤務時間帯）'!$C$6:$K$35,9,FALSE))</f>
        <v/>
      </c>
      <c r="X311" s="268" t="str">
        <f>IF(X310="","",VLOOKUP(X310,'参考様式１ シフト記号表（勤務時間帯）'!$C$6:$K$35,9,FALSE))</f>
        <v/>
      </c>
      <c r="Y311" s="280" t="str">
        <f>IF(Y310="","",VLOOKUP(Y310,'参考様式１ シフト記号表（勤務時間帯）'!$C$6:$K$35,9,FALSE))</f>
        <v/>
      </c>
      <c r="Z311" s="256" t="str">
        <f>IF(Z310="","",VLOOKUP(Z310,'参考様式１ シフト記号表（勤務時間帯）'!$C$6:$K$35,9,FALSE))</f>
        <v/>
      </c>
      <c r="AA311" s="268" t="str">
        <f>IF(AA310="","",VLOOKUP(AA310,'参考様式１ シフト記号表（勤務時間帯）'!$C$6:$K$35,9,FALSE))</f>
        <v/>
      </c>
      <c r="AB311" s="268" t="str">
        <f>IF(AB310="","",VLOOKUP(AB310,'参考様式１ シフト記号表（勤務時間帯）'!$C$6:$K$35,9,FALSE))</f>
        <v/>
      </c>
      <c r="AC311" s="268" t="str">
        <f>IF(AC310="","",VLOOKUP(AC310,'参考様式１ シフト記号表（勤務時間帯）'!$C$6:$K$35,9,FALSE))</f>
        <v/>
      </c>
      <c r="AD311" s="268" t="str">
        <f>IF(AD310="","",VLOOKUP(AD310,'参考様式１ シフト記号表（勤務時間帯）'!$C$6:$K$35,9,FALSE))</f>
        <v/>
      </c>
      <c r="AE311" s="268" t="str">
        <f>IF(AE310="","",VLOOKUP(AE310,'参考様式１ シフト記号表（勤務時間帯）'!$C$6:$K$35,9,FALSE))</f>
        <v/>
      </c>
      <c r="AF311" s="280" t="str">
        <f>IF(AF310="","",VLOOKUP(AF310,'参考様式１ シフト記号表（勤務時間帯）'!$C$6:$K$35,9,FALSE))</f>
        <v/>
      </c>
      <c r="AG311" s="256" t="str">
        <f>IF(AG310="","",VLOOKUP(AG310,'参考様式１ シフト記号表（勤務時間帯）'!$C$6:$K$35,9,FALSE))</f>
        <v/>
      </c>
      <c r="AH311" s="268" t="str">
        <f>IF(AH310="","",VLOOKUP(AH310,'参考様式１ シフト記号表（勤務時間帯）'!$C$6:$K$35,9,FALSE))</f>
        <v/>
      </c>
      <c r="AI311" s="268" t="str">
        <f>IF(AI310="","",VLOOKUP(AI310,'参考様式１ シフト記号表（勤務時間帯）'!$C$6:$K$35,9,FALSE))</f>
        <v/>
      </c>
      <c r="AJ311" s="268" t="str">
        <f>IF(AJ310="","",VLOOKUP(AJ310,'参考様式１ シフト記号表（勤務時間帯）'!$C$6:$K$35,9,FALSE))</f>
        <v/>
      </c>
      <c r="AK311" s="268" t="str">
        <f>IF(AK310="","",VLOOKUP(AK310,'参考様式１ シフト記号表（勤務時間帯）'!$C$6:$K$35,9,FALSE))</f>
        <v/>
      </c>
      <c r="AL311" s="268" t="str">
        <f>IF(AL310="","",VLOOKUP(AL310,'参考様式１ シフト記号表（勤務時間帯）'!$C$6:$K$35,9,FALSE))</f>
        <v/>
      </c>
      <c r="AM311" s="280" t="str">
        <f>IF(AM310="","",VLOOKUP(AM310,'参考様式１ シフト記号表（勤務時間帯）'!$C$6:$K$35,9,FALSE))</f>
        <v/>
      </c>
      <c r="AN311" s="256" t="str">
        <f>IF(AN310="","",VLOOKUP(AN310,'参考様式１ シフト記号表（勤務時間帯）'!$C$6:$K$35,9,FALSE))</f>
        <v/>
      </c>
      <c r="AO311" s="268" t="str">
        <f>IF(AO310="","",VLOOKUP(AO310,'参考様式１ シフト記号表（勤務時間帯）'!$C$6:$K$35,9,FALSE))</f>
        <v/>
      </c>
      <c r="AP311" s="268" t="str">
        <f>IF(AP310="","",VLOOKUP(AP310,'参考様式１ シフト記号表（勤務時間帯）'!$C$6:$K$35,9,FALSE))</f>
        <v/>
      </c>
      <c r="AQ311" s="268" t="str">
        <f>IF(AQ310="","",VLOOKUP(AQ310,'参考様式１ シフト記号表（勤務時間帯）'!$C$6:$K$35,9,FALSE))</f>
        <v/>
      </c>
      <c r="AR311" s="268" t="str">
        <f>IF(AR310="","",VLOOKUP(AR310,'参考様式１ シフト記号表（勤務時間帯）'!$C$6:$K$35,9,FALSE))</f>
        <v/>
      </c>
      <c r="AS311" s="268" t="str">
        <f>IF(AS310="","",VLOOKUP(AS310,'参考様式１ シフト記号表（勤務時間帯）'!$C$6:$K$35,9,FALSE))</f>
        <v/>
      </c>
      <c r="AT311" s="280" t="str">
        <f>IF(AT310="","",VLOOKUP(AT310,'参考様式１ シフト記号表（勤務時間帯）'!$C$6:$K$35,9,FALSE))</f>
        <v/>
      </c>
      <c r="AU311" s="256" t="str">
        <f>IF(AU310="","",VLOOKUP(AU310,'参考様式１ シフト記号表（勤務時間帯）'!$C$6:$K$35,9,FALSE))</f>
        <v/>
      </c>
      <c r="AV311" s="268" t="str">
        <f>IF(AV310="","",VLOOKUP(AV310,'参考様式１ シフト記号表（勤務時間帯）'!$C$6:$K$35,9,FALSE))</f>
        <v/>
      </c>
      <c r="AW311" s="268" t="str">
        <f>IF(AW310="","",VLOOKUP(AW310,'参考様式１ シフト記号表（勤務時間帯）'!$C$6:$K$35,9,FALSE))</f>
        <v/>
      </c>
      <c r="AX311" s="327">
        <f>IF($BB$3="４週",SUM(S311:AT311),IF($BB$3="暦月",SUM(S311:AW311),""))</f>
        <v>0</v>
      </c>
      <c r="AY311" s="340"/>
      <c r="AZ311" s="352">
        <f>IF($BB$3="４週",AX311/4,IF($BB$3="暦月",'参考様式１（100名）'!AX311/('参考様式１（100名）'!$BB$8/7),""))</f>
        <v>0</v>
      </c>
      <c r="BA311" s="362"/>
      <c r="BB311" s="381"/>
      <c r="BC311" s="205"/>
      <c r="BD311" s="205"/>
      <c r="BE311" s="205"/>
      <c r="BF311" s="217"/>
    </row>
    <row r="312" spans="2:58" ht="20.25" customHeight="1">
      <c r="B312" s="101"/>
      <c r="C312" s="121"/>
      <c r="D312" s="139"/>
      <c r="E312" s="150"/>
      <c r="F312" s="423">
        <f>C310</f>
        <v>0</v>
      </c>
      <c r="G312" s="168"/>
      <c r="H312" s="179"/>
      <c r="I312" s="187"/>
      <c r="J312" s="187"/>
      <c r="K312" s="192"/>
      <c r="L312" s="200"/>
      <c r="M312" s="207"/>
      <c r="N312" s="207"/>
      <c r="O312" s="219"/>
      <c r="P312" s="226" t="s">
        <v>107</v>
      </c>
      <c r="Q312" s="235"/>
      <c r="R312" s="243"/>
      <c r="S312" s="257" t="str">
        <f>IF(S310="","",VLOOKUP(S310,'参考様式１ シフト記号表（勤務時間帯）'!$C$6:$S$35,17,FALSE))</f>
        <v/>
      </c>
      <c r="T312" s="269" t="str">
        <f>IF(T310="","",VLOOKUP(T310,'参考様式１ シフト記号表（勤務時間帯）'!$C$6:$S$35,17,FALSE))</f>
        <v/>
      </c>
      <c r="U312" s="269" t="str">
        <f>IF(U310="","",VLOOKUP(U310,'参考様式１ シフト記号表（勤務時間帯）'!$C$6:$S$35,17,FALSE))</f>
        <v/>
      </c>
      <c r="V312" s="269" t="str">
        <f>IF(V310="","",VLOOKUP(V310,'参考様式１ シフト記号表（勤務時間帯）'!$C$6:$S$35,17,FALSE))</f>
        <v/>
      </c>
      <c r="W312" s="269" t="str">
        <f>IF(W310="","",VLOOKUP(W310,'参考様式１ シフト記号表（勤務時間帯）'!$C$6:$S$35,17,FALSE))</f>
        <v/>
      </c>
      <c r="X312" s="269" t="str">
        <f>IF(X310="","",VLOOKUP(X310,'参考様式１ シフト記号表（勤務時間帯）'!$C$6:$S$35,17,FALSE))</f>
        <v/>
      </c>
      <c r="Y312" s="281" t="str">
        <f>IF(Y310="","",VLOOKUP(Y310,'参考様式１ シフト記号表（勤務時間帯）'!$C$6:$S$35,17,FALSE))</f>
        <v/>
      </c>
      <c r="Z312" s="257" t="str">
        <f>IF(Z310="","",VLOOKUP(Z310,'参考様式１ シフト記号表（勤務時間帯）'!$C$6:$S$35,17,FALSE))</f>
        <v/>
      </c>
      <c r="AA312" s="269" t="str">
        <f>IF(AA310="","",VLOOKUP(AA310,'参考様式１ シフト記号表（勤務時間帯）'!$C$6:$S$35,17,FALSE))</f>
        <v/>
      </c>
      <c r="AB312" s="269" t="str">
        <f>IF(AB310="","",VLOOKUP(AB310,'参考様式１ シフト記号表（勤務時間帯）'!$C$6:$S$35,17,FALSE))</f>
        <v/>
      </c>
      <c r="AC312" s="269" t="str">
        <f>IF(AC310="","",VLOOKUP(AC310,'参考様式１ シフト記号表（勤務時間帯）'!$C$6:$S$35,17,FALSE))</f>
        <v/>
      </c>
      <c r="AD312" s="269" t="str">
        <f>IF(AD310="","",VLOOKUP(AD310,'参考様式１ シフト記号表（勤務時間帯）'!$C$6:$S$35,17,FALSE))</f>
        <v/>
      </c>
      <c r="AE312" s="269" t="str">
        <f>IF(AE310="","",VLOOKUP(AE310,'参考様式１ シフト記号表（勤務時間帯）'!$C$6:$S$35,17,FALSE))</f>
        <v/>
      </c>
      <c r="AF312" s="281" t="str">
        <f>IF(AF310="","",VLOOKUP(AF310,'参考様式１ シフト記号表（勤務時間帯）'!$C$6:$S$35,17,FALSE))</f>
        <v/>
      </c>
      <c r="AG312" s="257" t="str">
        <f>IF(AG310="","",VLOOKUP(AG310,'参考様式１ シフト記号表（勤務時間帯）'!$C$6:$S$35,17,FALSE))</f>
        <v/>
      </c>
      <c r="AH312" s="269" t="str">
        <f>IF(AH310="","",VLOOKUP(AH310,'参考様式１ シフト記号表（勤務時間帯）'!$C$6:$S$35,17,FALSE))</f>
        <v/>
      </c>
      <c r="AI312" s="269" t="str">
        <f>IF(AI310="","",VLOOKUP(AI310,'参考様式１ シフト記号表（勤務時間帯）'!$C$6:$S$35,17,FALSE))</f>
        <v/>
      </c>
      <c r="AJ312" s="269" t="str">
        <f>IF(AJ310="","",VLOOKUP(AJ310,'参考様式１ シフト記号表（勤務時間帯）'!$C$6:$S$35,17,FALSE))</f>
        <v/>
      </c>
      <c r="AK312" s="269" t="str">
        <f>IF(AK310="","",VLOOKUP(AK310,'参考様式１ シフト記号表（勤務時間帯）'!$C$6:$S$35,17,FALSE))</f>
        <v/>
      </c>
      <c r="AL312" s="269" t="str">
        <f>IF(AL310="","",VLOOKUP(AL310,'参考様式１ シフト記号表（勤務時間帯）'!$C$6:$S$35,17,FALSE))</f>
        <v/>
      </c>
      <c r="AM312" s="281" t="str">
        <f>IF(AM310="","",VLOOKUP(AM310,'参考様式１ シフト記号表（勤務時間帯）'!$C$6:$S$35,17,FALSE))</f>
        <v/>
      </c>
      <c r="AN312" s="257" t="str">
        <f>IF(AN310="","",VLOOKUP(AN310,'参考様式１ シフト記号表（勤務時間帯）'!$C$6:$S$35,17,FALSE))</f>
        <v/>
      </c>
      <c r="AO312" s="269" t="str">
        <f>IF(AO310="","",VLOOKUP(AO310,'参考様式１ シフト記号表（勤務時間帯）'!$C$6:$S$35,17,FALSE))</f>
        <v/>
      </c>
      <c r="AP312" s="269" t="str">
        <f>IF(AP310="","",VLOOKUP(AP310,'参考様式１ シフト記号表（勤務時間帯）'!$C$6:$S$35,17,FALSE))</f>
        <v/>
      </c>
      <c r="AQ312" s="269" t="str">
        <f>IF(AQ310="","",VLOOKUP(AQ310,'参考様式１ シフト記号表（勤務時間帯）'!$C$6:$S$35,17,FALSE))</f>
        <v/>
      </c>
      <c r="AR312" s="269" t="str">
        <f>IF(AR310="","",VLOOKUP(AR310,'参考様式１ シフト記号表（勤務時間帯）'!$C$6:$S$35,17,FALSE))</f>
        <v/>
      </c>
      <c r="AS312" s="269" t="str">
        <f>IF(AS310="","",VLOOKUP(AS310,'参考様式１ シフト記号表（勤務時間帯）'!$C$6:$S$35,17,FALSE))</f>
        <v/>
      </c>
      <c r="AT312" s="281" t="str">
        <f>IF(AT310="","",VLOOKUP(AT310,'参考様式１ シフト記号表（勤務時間帯）'!$C$6:$S$35,17,FALSE))</f>
        <v/>
      </c>
      <c r="AU312" s="257" t="str">
        <f>IF(AU310="","",VLOOKUP(AU310,'参考様式１ シフト記号表（勤務時間帯）'!$C$6:$S$35,17,FALSE))</f>
        <v/>
      </c>
      <c r="AV312" s="269" t="str">
        <f>IF(AV310="","",VLOOKUP(AV310,'参考様式１ シフト記号表（勤務時間帯）'!$C$6:$S$35,17,FALSE))</f>
        <v/>
      </c>
      <c r="AW312" s="269" t="str">
        <f>IF(AW310="","",VLOOKUP(AW310,'参考様式１ シフト記号表（勤務時間帯）'!$C$6:$S$35,17,FALSE))</f>
        <v/>
      </c>
      <c r="AX312" s="328">
        <f>IF($BB$3="４週",SUM(S312:AT312),IF($BB$3="暦月",SUM(S312:AW312),""))</f>
        <v>0</v>
      </c>
      <c r="AY312" s="341"/>
      <c r="AZ312" s="353">
        <f>IF($BB$3="４週",AX312/4,IF($BB$3="暦月",'参考様式１（100名）'!AX312/('参考様式１（100名）'!$BB$8/7),""))</f>
        <v>0</v>
      </c>
      <c r="BA312" s="363"/>
      <c r="BB312" s="382"/>
      <c r="BC312" s="207"/>
      <c r="BD312" s="207"/>
      <c r="BE312" s="207"/>
      <c r="BF312" s="219"/>
    </row>
    <row r="313" spans="2:58" ht="20.25" customHeight="1">
      <c r="B313" s="101">
        <f>B310+1</f>
        <v>98</v>
      </c>
      <c r="C313" s="119"/>
      <c r="D313" s="137"/>
      <c r="E313" s="148"/>
      <c r="F313" s="156"/>
      <c r="G313" s="156"/>
      <c r="H313" s="180"/>
      <c r="I313" s="187"/>
      <c r="J313" s="187"/>
      <c r="K313" s="192"/>
      <c r="L313" s="199"/>
      <c r="M313" s="206"/>
      <c r="N313" s="206"/>
      <c r="O313" s="218"/>
      <c r="P313" s="227" t="s">
        <v>105</v>
      </c>
      <c r="Q313" s="236"/>
      <c r="R313" s="244"/>
      <c r="S313" s="431"/>
      <c r="T313" s="434"/>
      <c r="U313" s="434"/>
      <c r="V313" s="434"/>
      <c r="W313" s="434"/>
      <c r="X313" s="434"/>
      <c r="Y313" s="436"/>
      <c r="Z313" s="431"/>
      <c r="AA313" s="434"/>
      <c r="AB313" s="434"/>
      <c r="AC313" s="434"/>
      <c r="AD313" s="434"/>
      <c r="AE313" s="434"/>
      <c r="AF313" s="436"/>
      <c r="AG313" s="431"/>
      <c r="AH313" s="434"/>
      <c r="AI313" s="434"/>
      <c r="AJ313" s="434"/>
      <c r="AK313" s="434"/>
      <c r="AL313" s="434"/>
      <c r="AM313" s="436"/>
      <c r="AN313" s="431"/>
      <c r="AO313" s="434"/>
      <c r="AP313" s="434"/>
      <c r="AQ313" s="434"/>
      <c r="AR313" s="434"/>
      <c r="AS313" s="434"/>
      <c r="AT313" s="436"/>
      <c r="AU313" s="431"/>
      <c r="AV313" s="434"/>
      <c r="AW313" s="434"/>
      <c r="AX313" s="439"/>
      <c r="AY313" s="443"/>
      <c r="AZ313" s="446"/>
      <c r="BA313" s="449"/>
      <c r="BB313" s="380"/>
      <c r="BC313" s="206"/>
      <c r="BD313" s="206"/>
      <c r="BE313" s="206"/>
      <c r="BF313" s="218"/>
    </row>
    <row r="314" spans="2:58" ht="20.25" customHeight="1">
      <c r="B314" s="101"/>
      <c r="C314" s="120"/>
      <c r="D314" s="138"/>
      <c r="E314" s="149"/>
      <c r="F314" s="154"/>
      <c r="G314" s="167"/>
      <c r="H314" s="179"/>
      <c r="I314" s="187"/>
      <c r="J314" s="187"/>
      <c r="K314" s="192"/>
      <c r="L314" s="198"/>
      <c r="M314" s="205"/>
      <c r="N314" s="205"/>
      <c r="O314" s="217"/>
      <c r="P314" s="225" t="s">
        <v>40</v>
      </c>
      <c r="Q314" s="234"/>
      <c r="R314" s="242"/>
      <c r="S314" s="256" t="str">
        <f>IF(S313="","",VLOOKUP(S313,'参考様式１ シフト記号表（勤務時間帯）'!$C$6:$K$35,9,FALSE))</f>
        <v/>
      </c>
      <c r="T314" s="268" t="str">
        <f>IF(T313="","",VLOOKUP(T313,'参考様式１ シフト記号表（勤務時間帯）'!$C$6:$K$35,9,FALSE))</f>
        <v/>
      </c>
      <c r="U314" s="268" t="str">
        <f>IF(U313="","",VLOOKUP(U313,'参考様式１ シフト記号表（勤務時間帯）'!$C$6:$K$35,9,FALSE))</f>
        <v/>
      </c>
      <c r="V314" s="268" t="str">
        <f>IF(V313="","",VLOOKUP(V313,'参考様式１ シフト記号表（勤務時間帯）'!$C$6:$K$35,9,FALSE))</f>
        <v/>
      </c>
      <c r="W314" s="268" t="str">
        <f>IF(W313="","",VLOOKUP(W313,'参考様式１ シフト記号表（勤務時間帯）'!$C$6:$K$35,9,FALSE))</f>
        <v/>
      </c>
      <c r="X314" s="268" t="str">
        <f>IF(X313="","",VLOOKUP(X313,'参考様式１ シフト記号表（勤務時間帯）'!$C$6:$K$35,9,FALSE))</f>
        <v/>
      </c>
      <c r="Y314" s="280" t="str">
        <f>IF(Y313="","",VLOOKUP(Y313,'参考様式１ シフト記号表（勤務時間帯）'!$C$6:$K$35,9,FALSE))</f>
        <v/>
      </c>
      <c r="Z314" s="256" t="str">
        <f>IF(Z313="","",VLOOKUP(Z313,'参考様式１ シフト記号表（勤務時間帯）'!$C$6:$K$35,9,FALSE))</f>
        <v/>
      </c>
      <c r="AA314" s="268" t="str">
        <f>IF(AA313="","",VLOOKUP(AA313,'参考様式１ シフト記号表（勤務時間帯）'!$C$6:$K$35,9,FALSE))</f>
        <v/>
      </c>
      <c r="AB314" s="268" t="str">
        <f>IF(AB313="","",VLOOKUP(AB313,'参考様式１ シフト記号表（勤務時間帯）'!$C$6:$K$35,9,FALSE))</f>
        <v/>
      </c>
      <c r="AC314" s="268" t="str">
        <f>IF(AC313="","",VLOOKUP(AC313,'参考様式１ シフト記号表（勤務時間帯）'!$C$6:$K$35,9,FALSE))</f>
        <v/>
      </c>
      <c r="AD314" s="268" t="str">
        <f>IF(AD313="","",VLOOKUP(AD313,'参考様式１ シフト記号表（勤務時間帯）'!$C$6:$K$35,9,FALSE))</f>
        <v/>
      </c>
      <c r="AE314" s="268" t="str">
        <f>IF(AE313="","",VLOOKUP(AE313,'参考様式１ シフト記号表（勤務時間帯）'!$C$6:$K$35,9,FALSE))</f>
        <v/>
      </c>
      <c r="AF314" s="280" t="str">
        <f>IF(AF313="","",VLOOKUP(AF313,'参考様式１ シフト記号表（勤務時間帯）'!$C$6:$K$35,9,FALSE))</f>
        <v/>
      </c>
      <c r="AG314" s="256" t="str">
        <f>IF(AG313="","",VLOOKUP(AG313,'参考様式１ シフト記号表（勤務時間帯）'!$C$6:$K$35,9,FALSE))</f>
        <v/>
      </c>
      <c r="AH314" s="268" t="str">
        <f>IF(AH313="","",VLOOKUP(AH313,'参考様式１ シフト記号表（勤務時間帯）'!$C$6:$K$35,9,FALSE))</f>
        <v/>
      </c>
      <c r="AI314" s="268" t="str">
        <f>IF(AI313="","",VLOOKUP(AI313,'参考様式１ シフト記号表（勤務時間帯）'!$C$6:$K$35,9,FALSE))</f>
        <v/>
      </c>
      <c r="AJ314" s="268" t="str">
        <f>IF(AJ313="","",VLOOKUP(AJ313,'参考様式１ シフト記号表（勤務時間帯）'!$C$6:$K$35,9,FALSE))</f>
        <v/>
      </c>
      <c r="AK314" s="268" t="str">
        <f>IF(AK313="","",VLOOKUP(AK313,'参考様式１ シフト記号表（勤務時間帯）'!$C$6:$K$35,9,FALSE))</f>
        <v/>
      </c>
      <c r="AL314" s="268" t="str">
        <f>IF(AL313="","",VLOOKUP(AL313,'参考様式１ シフト記号表（勤務時間帯）'!$C$6:$K$35,9,FALSE))</f>
        <v/>
      </c>
      <c r="AM314" s="280" t="str">
        <f>IF(AM313="","",VLOOKUP(AM313,'参考様式１ シフト記号表（勤務時間帯）'!$C$6:$K$35,9,FALSE))</f>
        <v/>
      </c>
      <c r="AN314" s="256" t="str">
        <f>IF(AN313="","",VLOOKUP(AN313,'参考様式１ シフト記号表（勤務時間帯）'!$C$6:$K$35,9,FALSE))</f>
        <v/>
      </c>
      <c r="AO314" s="268" t="str">
        <f>IF(AO313="","",VLOOKUP(AO313,'参考様式１ シフト記号表（勤務時間帯）'!$C$6:$K$35,9,FALSE))</f>
        <v/>
      </c>
      <c r="AP314" s="268" t="str">
        <f>IF(AP313="","",VLOOKUP(AP313,'参考様式１ シフト記号表（勤務時間帯）'!$C$6:$K$35,9,FALSE))</f>
        <v/>
      </c>
      <c r="AQ314" s="268" t="str">
        <f>IF(AQ313="","",VLOOKUP(AQ313,'参考様式１ シフト記号表（勤務時間帯）'!$C$6:$K$35,9,FALSE))</f>
        <v/>
      </c>
      <c r="AR314" s="268" t="str">
        <f>IF(AR313="","",VLOOKUP(AR313,'参考様式１ シフト記号表（勤務時間帯）'!$C$6:$K$35,9,FALSE))</f>
        <v/>
      </c>
      <c r="AS314" s="268" t="str">
        <f>IF(AS313="","",VLOOKUP(AS313,'参考様式１ シフト記号表（勤務時間帯）'!$C$6:$K$35,9,FALSE))</f>
        <v/>
      </c>
      <c r="AT314" s="280" t="str">
        <f>IF(AT313="","",VLOOKUP(AT313,'参考様式１ シフト記号表（勤務時間帯）'!$C$6:$K$35,9,FALSE))</f>
        <v/>
      </c>
      <c r="AU314" s="256" t="str">
        <f>IF(AU313="","",VLOOKUP(AU313,'参考様式１ シフト記号表（勤務時間帯）'!$C$6:$K$35,9,FALSE))</f>
        <v/>
      </c>
      <c r="AV314" s="268" t="str">
        <f>IF(AV313="","",VLOOKUP(AV313,'参考様式１ シフト記号表（勤務時間帯）'!$C$6:$K$35,9,FALSE))</f>
        <v/>
      </c>
      <c r="AW314" s="268" t="str">
        <f>IF(AW313="","",VLOOKUP(AW313,'参考様式１ シフト記号表（勤務時間帯）'!$C$6:$K$35,9,FALSE))</f>
        <v/>
      </c>
      <c r="AX314" s="327">
        <f>IF($BB$3="４週",SUM(S314:AT314),IF($BB$3="暦月",SUM(S314:AW314),""))</f>
        <v>0</v>
      </c>
      <c r="AY314" s="340"/>
      <c r="AZ314" s="352">
        <f>IF($BB$3="４週",AX314/4,IF($BB$3="暦月",'参考様式１（100名）'!AX314/('参考様式１（100名）'!$BB$8/7),""))</f>
        <v>0</v>
      </c>
      <c r="BA314" s="362"/>
      <c r="BB314" s="381"/>
      <c r="BC314" s="205"/>
      <c r="BD314" s="205"/>
      <c r="BE314" s="205"/>
      <c r="BF314" s="217"/>
    </row>
    <row r="315" spans="2:58" ht="20.25" customHeight="1">
      <c r="B315" s="101"/>
      <c r="C315" s="121"/>
      <c r="D315" s="139"/>
      <c r="E315" s="150"/>
      <c r="F315" s="423">
        <f>C313</f>
        <v>0</v>
      </c>
      <c r="G315" s="168"/>
      <c r="H315" s="179"/>
      <c r="I315" s="187"/>
      <c r="J315" s="187"/>
      <c r="K315" s="192"/>
      <c r="L315" s="200"/>
      <c r="M315" s="207"/>
      <c r="N315" s="207"/>
      <c r="O315" s="219"/>
      <c r="P315" s="226" t="s">
        <v>107</v>
      </c>
      <c r="Q315" s="235"/>
      <c r="R315" s="243"/>
      <c r="S315" s="257" t="str">
        <f>IF(S313="","",VLOOKUP(S313,'参考様式１ シフト記号表（勤務時間帯）'!$C$6:$S$35,17,FALSE))</f>
        <v/>
      </c>
      <c r="T315" s="269" t="str">
        <f>IF(T313="","",VLOOKUP(T313,'参考様式１ シフト記号表（勤務時間帯）'!$C$6:$S$35,17,FALSE))</f>
        <v/>
      </c>
      <c r="U315" s="269" t="str">
        <f>IF(U313="","",VLOOKUP(U313,'参考様式１ シフト記号表（勤務時間帯）'!$C$6:$S$35,17,FALSE))</f>
        <v/>
      </c>
      <c r="V315" s="269" t="str">
        <f>IF(V313="","",VLOOKUP(V313,'参考様式１ シフト記号表（勤務時間帯）'!$C$6:$S$35,17,FALSE))</f>
        <v/>
      </c>
      <c r="W315" s="269" t="str">
        <f>IF(W313="","",VLOOKUP(W313,'参考様式１ シフト記号表（勤務時間帯）'!$C$6:$S$35,17,FALSE))</f>
        <v/>
      </c>
      <c r="X315" s="269" t="str">
        <f>IF(X313="","",VLOOKUP(X313,'参考様式１ シフト記号表（勤務時間帯）'!$C$6:$S$35,17,FALSE))</f>
        <v/>
      </c>
      <c r="Y315" s="281" t="str">
        <f>IF(Y313="","",VLOOKUP(Y313,'参考様式１ シフト記号表（勤務時間帯）'!$C$6:$S$35,17,FALSE))</f>
        <v/>
      </c>
      <c r="Z315" s="257" t="str">
        <f>IF(Z313="","",VLOOKUP(Z313,'参考様式１ シフト記号表（勤務時間帯）'!$C$6:$S$35,17,FALSE))</f>
        <v/>
      </c>
      <c r="AA315" s="269" t="str">
        <f>IF(AA313="","",VLOOKUP(AA313,'参考様式１ シフト記号表（勤務時間帯）'!$C$6:$S$35,17,FALSE))</f>
        <v/>
      </c>
      <c r="AB315" s="269" t="str">
        <f>IF(AB313="","",VLOOKUP(AB313,'参考様式１ シフト記号表（勤務時間帯）'!$C$6:$S$35,17,FALSE))</f>
        <v/>
      </c>
      <c r="AC315" s="269" t="str">
        <f>IF(AC313="","",VLOOKUP(AC313,'参考様式１ シフト記号表（勤務時間帯）'!$C$6:$S$35,17,FALSE))</f>
        <v/>
      </c>
      <c r="AD315" s="269" t="str">
        <f>IF(AD313="","",VLOOKUP(AD313,'参考様式１ シフト記号表（勤務時間帯）'!$C$6:$S$35,17,FALSE))</f>
        <v/>
      </c>
      <c r="AE315" s="269" t="str">
        <f>IF(AE313="","",VLOOKUP(AE313,'参考様式１ シフト記号表（勤務時間帯）'!$C$6:$S$35,17,FALSE))</f>
        <v/>
      </c>
      <c r="AF315" s="281" t="str">
        <f>IF(AF313="","",VLOOKUP(AF313,'参考様式１ シフト記号表（勤務時間帯）'!$C$6:$S$35,17,FALSE))</f>
        <v/>
      </c>
      <c r="AG315" s="257" t="str">
        <f>IF(AG313="","",VLOOKUP(AG313,'参考様式１ シフト記号表（勤務時間帯）'!$C$6:$S$35,17,FALSE))</f>
        <v/>
      </c>
      <c r="AH315" s="269" t="str">
        <f>IF(AH313="","",VLOOKUP(AH313,'参考様式１ シフト記号表（勤務時間帯）'!$C$6:$S$35,17,FALSE))</f>
        <v/>
      </c>
      <c r="AI315" s="269" t="str">
        <f>IF(AI313="","",VLOOKUP(AI313,'参考様式１ シフト記号表（勤務時間帯）'!$C$6:$S$35,17,FALSE))</f>
        <v/>
      </c>
      <c r="AJ315" s="269" t="str">
        <f>IF(AJ313="","",VLOOKUP(AJ313,'参考様式１ シフト記号表（勤務時間帯）'!$C$6:$S$35,17,FALSE))</f>
        <v/>
      </c>
      <c r="AK315" s="269" t="str">
        <f>IF(AK313="","",VLOOKUP(AK313,'参考様式１ シフト記号表（勤務時間帯）'!$C$6:$S$35,17,FALSE))</f>
        <v/>
      </c>
      <c r="AL315" s="269" t="str">
        <f>IF(AL313="","",VLOOKUP(AL313,'参考様式１ シフト記号表（勤務時間帯）'!$C$6:$S$35,17,FALSE))</f>
        <v/>
      </c>
      <c r="AM315" s="281" t="str">
        <f>IF(AM313="","",VLOOKUP(AM313,'参考様式１ シフト記号表（勤務時間帯）'!$C$6:$S$35,17,FALSE))</f>
        <v/>
      </c>
      <c r="AN315" s="257" t="str">
        <f>IF(AN313="","",VLOOKUP(AN313,'参考様式１ シフト記号表（勤務時間帯）'!$C$6:$S$35,17,FALSE))</f>
        <v/>
      </c>
      <c r="AO315" s="269" t="str">
        <f>IF(AO313="","",VLOOKUP(AO313,'参考様式１ シフト記号表（勤務時間帯）'!$C$6:$S$35,17,FALSE))</f>
        <v/>
      </c>
      <c r="AP315" s="269" t="str">
        <f>IF(AP313="","",VLOOKUP(AP313,'参考様式１ シフト記号表（勤務時間帯）'!$C$6:$S$35,17,FALSE))</f>
        <v/>
      </c>
      <c r="AQ315" s="269" t="str">
        <f>IF(AQ313="","",VLOOKUP(AQ313,'参考様式１ シフト記号表（勤務時間帯）'!$C$6:$S$35,17,FALSE))</f>
        <v/>
      </c>
      <c r="AR315" s="269" t="str">
        <f>IF(AR313="","",VLOOKUP(AR313,'参考様式１ シフト記号表（勤務時間帯）'!$C$6:$S$35,17,FALSE))</f>
        <v/>
      </c>
      <c r="AS315" s="269" t="str">
        <f>IF(AS313="","",VLOOKUP(AS313,'参考様式１ シフト記号表（勤務時間帯）'!$C$6:$S$35,17,FALSE))</f>
        <v/>
      </c>
      <c r="AT315" s="281" t="str">
        <f>IF(AT313="","",VLOOKUP(AT313,'参考様式１ シフト記号表（勤務時間帯）'!$C$6:$S$35,17,FALSE))</f>
        <v/>
      </c>
      <c r="AU315" s="257" t="str">
        <f>IF(AU313="","",VLOOKUP(AU313,'参考様式１ シフト記号表（勤務時間帯）'!$C$6:$S$35,17,FALSE))</f>
        <v/>
      </c>
      <c r="AV315" s="269" t="str">
        <f>IF(AV313="","",VLOOKUP(AV313,'参考様式１ シフト記号表（勤務時間帯）'!$C$6:$S$35,17,FALSE))</f>
        <v/>
      </c>
      <c r="AW315" s="269" t="str">
        <f>IF(AW313="","",VLOOKUP(AW313,'参考様式１ シフト記号表（勤務時間帯）'!$C$6:$S$35,17,FALSE))</f>
        <v/>
      </c>
      <c r="AX315" s="328">
        <f>IF($BB$3="４週",SUM(S315:AT315),IF($BB$3="暦月",SUM(S315:AW315),""))</f>
        <v>0</v>
      </c>
      <c r="AY315" s="341"/>
      <c r="AZ315" s="353">
        <f>IF($BB$3="４週",AX315/4,IF($BB$3="暦月",'参考様式１（100名）'!AX315/('参考様式１（100名）'!$BB$8/7),""))</f>
        <v>0</v>
      </c>
      <c r="BA315" s="363"/>
      <c r="BB315" s="382"/>
      <c r="BC315" s="207"/>
      <c r="BD315" s="207"/>
      <c r="BE315" s="207"/>
      <c r="BF315" s="219"/>
    </row>
    <row r="316" spans="2:58" ht="20.25" customHeight="1">
      <c r="B316" s="101">
        <f>B313+1</f>
        <v>99</v>
      </c>
      <c r="C316" s="119"/>
      <c r="D316" s="137"/>
      <c r="E316" s="148"/>
      <c r="F316" s="156"/>
      <c r="G316" s="156"/>
      <c r="H316" s="180"/>
      <c r="I316" s="187"/>
      <c r="J316" s="187"/>
      <c r="K316" s="192"/>
      <c r="L316" s="199"/>
      <c r="M316" s="206"/>
      <c r="N316" s="206"/>
      <c r="O316" s="218"/>
      <c r="P316" s="227" t="s">
        <v>105</v>
      </c>
      <c r="Q316" s="236"/>
      <c r="R316" s="244"/>
      <c r="S316" s="431"/>
      <c r="T316" s="434"/>
      <c r="U316" s="434"/>
      <c r="V316" s="434"/>
      <c r="W316" s="434"/>
      <c r="X316" s="434"/>
      <c r="Y316" s="436"/>
      <c r="Z316" s="431"/>
      <c r="AA316" s="434"/>
      <c r="AB316" s="434"/>
      <c r="AC316" s="434"/>
      <c r="AD316" s="434"/>
      <c r="AE316" s="434"/>
      <c r="AF316" s="436"/>
      <c r="AG316" s="431"/>
      <c r="AH316" s="434"/>
      <c r="AI316" s="434"/>
      <c r="AJ316" s="434"/>
      <c r="AK316" s="434"/>
      <c r="AL316" s="434"/>
      <c r="AM316" s="436"/>
      <c r="AN316" s="431"/>
      <c r="AO316" s="434"/>
      <c r="AP316" s="434"/>
      <c r="AQ316" s="434"/>
      <c r="AR316" s="434"/>
      <c r="AS316" s="434"/>
      <c r="AT316" s="436"/>
      <c r="AU316" s="431"/>
      <c r="AV316" s="434"/>
      <c r="AW316" s="434"/>
      <c r="AX316" s="439"/>
      <c r="AY316" s="443"/>
      <c r="AZ316" s="446"/>
      <c r="BA316" s="449"/>
      <c r="BB316" s="380"/>
      <c r="BC316" s="206"/>
      <c r="BD316" s="206"/>
      <c r="BE316" s="206"/>
      <c r="BF316" s="218"/>
    </row>
    <row r="317" spans="2:58" ht="20.25" customHeight="1">
      <c r="B317" s="101"/>
      <c r="C317" s="120"/>
      <c r="D317" s="138"/>
      <c r="E317" s="149"/>
      <c r="F317" s="154"/>
      <c r="G317" s="167"/>
      <c r="H317" s="179"/>
      <c r="I317" s="187"/>
      <c r="J317" s="187"/>
      <c r="K317" s="192"/>
      <c r="L317" s="198"/>
      <c r="M317" s="205"/>
      <c r="N317" s="205"/>
      <c r="O317" s="217"/>
      <c r="P317" s="225" t="s">
        <v>40</v>
      </c>
      <c r="Q317" s="234"/>
      <c r="R317" s="242"/>
      <c r="S317" s="256" t="str">
        <f>IF(S316="","",VLOOKUP(S316,'参考様式１ シフト記号表（勤務時間帯）'!$C$6:$K$35,9,FALSE))</f>
        <v/>
      </c>
      <c r="T317" s="268" t="str">
        <f>IF(T316="","",VLOOKUP(T316,'参考様式１ シフト記号表（勤務時間帯）'!$C$6:$K$35,9,FALSE))</f>
        <v/>
      </c>
      <c r="U317" s="268" t="str">
        <f>IF(U316="","",VLOOKUP(U316,'参考様式１ シフト記号表（勤務時間帯）'!$C$6:$K$35,9,FALSE))</f>
        <v/>
      </c>
      <c r="V317" s="268" t="str">
        <f>IF(V316="","",VLOOKUP(V316,'参考様式１ シフト記号表（勤務時間帯）'!$C$6:$K$35,9,FALSE))</f>
        <v/>
      </c>
      <c r="W317" s="268" t="str">
        <f>IF(W316="","",VLOOKUP(W316,'参考様式１ シフト記号表（勤務時間帯）'!$C$6:$K$35,9,FALSE))</f>
        <v/>
      </c>
      <c r="X317" s="268" t="str">
        <f>IF(X316="","",VLOOKUP(X316,'参考様式１ シフト記号表（勤務時間帯）'!$C$6:$K$35,9,FALSE))</f>
        <v/>
      </c>
      <c r="Y317" s="280" t="str">
        <f>IF(Y316="","",VLOOKUP(Y316,'参考様式１ シフト記号表（勤務時間帯）'!$C$6:$K$35,9,FALSE))</f>
        <v/>
      </c>
      <c r="Z317" s="256" t="str">
        <f>IF(Z316="","",VLOOKUP(Z316,'参考様式１ シフト記号表（勤務時間帯）'!$C$6:$K$35,9,FALSE))</f>
        <v/>
      </c>
      <c r="AA317" s="268" t="str">
        <f>IF(AA316="","",VLOOKUP(AA316,'参考様式１ シフト記号表（勤務時間帯）'!$C$6:$K$35,9,FALSE))</f>
        <v/>
      </c>
      <c r="AB317" s="268" t="str">
        <f>IF(AB316="","",VLOOKUP(AB316,'参考様式１ シフト記号表（勤務時間帯）'!$C$6:$K$35,9,FALSE))</f>
        <v/>
      </c>
      <c r="AC317" s="268" t="str">
        <f>IF(AC316="","",VLOOKUP(AC316,'参考様式１ シフト記号表（勤務時間帯）'!$C$6:$K$35,9,FALSE))</f>
        <v/>
      </c>
      <c r="AD317" s="268" t="str">
        <f>IF(AD316="","",VLOOKUP(AD316,'参考様式１ シフト記号表（勤務時間帯）'!$C$6:$K$35,9,FALSE))</f>
        <v/>
      </c>
      <c r="AE317" s="268" t="str">
        <f>IF(AE316="","",VLOOKUP(AE316,'参考様式１ シフト記号表（勤務時間帯）'!$C$6:$K$35,9,FALSE))</f>
        <v/>
      </c>
      <c r="AF317" s="280" t="str">
        <f>IF(AF316="","",VLOOKUP(AF316,'参考様式１ シフト記号表（勤務時間帯）'!$C$6:$K$35,9,FALSE))</f>
        <v/>
      </c>
      <c r="AG317" s="256" t="str">
        <f>IF(AG316="","",VLOOKUP(AG316,'参考様式１ シフト記号表（勤務時間帯）'!$C$6:$K$35,9,FALSE))</f>
        <v/>
      </c>
      <c r="AH317" s="268" t="str">
        <f>IF(AH316="","",VLOOKUP(AH316,'参考様式１ シフト記号表（勤務時間帯）'!$C$6:$K$35,9,FALSE))</f>
        <v/>
      </c>
      <c r="AI317" s="268" t="str">
        <f>IF(AI316="","",VLOOKUP(AI316,'参考様式１ シフト記号表（勤務時間帯）'!$C$6:$K$35,9,FALSE))</f>
        <v/>
      </c>
      <c r="AJ317" s="268" t="str">
        <f>IF(AJ316="","",VLOOKUP(AJ316,'参考様式１ シフト記号表（勤務時間帯）'!$C$6:$K$35,9,FALSE))</f>
        <v/>
      </c>
      <c r="AK317" s="268" t="str">
        <f>IF(AK316="","",VLOOKUP(AK316,'参考様式１ シフト記号表（勤務時間帯）'!$C$6:$K$35,9,FALSE))</f>
        <v/>
      </c>
      <c r="AL317" s="268" t="str">
        <f>IF(AL316="","",VLOOKUP(AL316,'参考様式１ シフト記号表（勤務時間帯）'!$C$6:$K$35,9,FALSE))</f>
        <v/>
      </c>
      <c r="AM317" s="280" t="str">
        <f>IF(AM316="","",VLOOKUP(AM316,'参考様式１ シフト記号表（勤務時間帯）'!$C$6:$K$35,9,FALSE))</f>
        <v/>
      </c>
      <c r="AN317" s="256" t="str">
        <f>IF(AN316="","",VLOOKUP(AN316,'参考様式１ シフト記号表（勤務時間帯）'!$C$6:$K$35,9,FALSE))</f>
        <v/>
      </c>
      <c r="AO317" s="268" t="str">
        <f>IF(AO316="","",VLOOKUP(AO316,'参考様式１ シフト記号表（勤務時間帯）'!$C$6:$K$35,9,FALSE))</f>
        <v/>
      </c>
      <c r="AP317" s="268" t="str">
        <f>IF(AP316="","",VLOOKUP(AP316,'参考様式１ シフト記号表（勤務時間帯）'!$C$6:$K$35,9,FALSE))</f>
        <v/>
      </c>
      <c r="AQ317" s="268" t="str">
        <f>IF(AQ316="","",VLOOKUP(AQ316,'参考様式１ シフト記号表（勤務時間帯）'!$C$6:$K$35,9,FALSE))</f>
        <v/>
      </c>
      <c r="AR317" s="268" t="str">
        <f>IF(AR316="","",VLOOKUP(AR316,'参考様式１ シフト記号表（勤務時間帯）'!$C$6:$K$35,9,FALSE))</f>
        <v/>
      </c>
      <c r="AS317" s="268" t="str">
        <f>IF(AS316="","",VLOOKUP(AS316,'参考様式１ シフト記号表（勤務時間帯）'!$C$6:$K$35,9,FALSE))</f>
        <v/>
      </c>
      <c r="AT317" s="280" t="str">
        <f>IF(AT316="","",VLOOKUP(AT316,'参考様式１ シフト記号表（勤務時間帯）'!$C$6:$K$35,9,FALSE))</f>
        <v/>
      </c>
      <c r="AU317" s="256" t="str">
        <f>IF(AU316="","",VLOOKUP(AU316,'参考様式１ シフト記号表（勤務時間帯）'!$C$6:$K$35,9,FALSE))</f>
        <v/>
      </c>
      <c r="AV317" s="268" t="str">
        <f>IF(AV316="","",VLOOKUP(AV316,'参考様式１ シフト記号表（勤務時間帯）'!$C$6:$K$35,9,FALSE))</f>
        <v/>
      </c>
      <c r="AW317" s="268" t="str">
        <f>IF(AW316="","",VLOOKUP(AW316,'参考様式１ シフト記号表（勤務時間帯）'!$C$6:$K$35,9,FALSE))</f>
        <v/>
      </c>
      <c r="AX317" s="327">
        <f>IF($BB$3="４週",SUM(S317:AT317),IF($BB$3="暦月",SUM(S317:AW317),""))</f>
        <v>0</v>
      </c>
      <c r="AY317" s="340"/>
      <c r="AZ317" s="352">
        <f>IF($BB$3="４週",AX317/4,IF($BB$3="暦月",'参考様式１（100名）'!AX317/('参考様式１（100名）'!$BB$8/7),""))</f>
        <v>0</v>
      </c>
      <c r="BA317" s="362"/>
      <c r="BB317" s="381"/>
      <c r="BC317" s="205"/>
      <c r="BD317" s="205"/>
      <c r="BE317" s="205"/>
      <c r="BF317" s="217"/>
    </row>
    <row r="318" spans="2:58" ht="20.25" customHeight="1">
      <c r="B318" s="101"/>
      <c r="C318" s="121"/>
      <c r="D318" s="139"/>
      <c r="E318" s="150"/>
      <c r="F318" s="423">
        <f>C316</f>
        <v>0</v>
      </c>
      <c r="G318" s="168"/>
      <c r="H318" s="179"/>
      <c r="I318" s="187"/>
      <c r="J318" s="187"/>
      <c r="K318" s="192"/>
      <c r="L318" s="200"/>
      <c r="M318" s="207"/>
      <c r="N318" s="207"/>
      <c r="O318" s="219"/>
      <c r="P318" s="226" t="s">
        <v>107</v>
      </c>
      <c r="Q318" s="235"/>
      <c r="R318" s="243"/>
      <c r="S318" s="257" t="str">
        <f>IF(S316="","",VLOOKUP(S316,'参考様式１ シフト記号表（勤務時間帯）'!$C$6:$S$35,17,FALSE))</f>
        <v/>
      </c>
      <c r="T318" s="269" t="str">
        <f>IF(T316="","",VLOOKUP(T316,'参考様式１ シフト記号表（勤務時間帯）'!$C$6:$S$35,17,FALSE))</f>
        <v/>
      </c>
      <c r="U318" s="269" t="str">
        <f>IF(U316="","",VLOOKUP(U316,'参考様式１ シフト記号表（勤務時間帯）'!$C$6:$S$35,17,FALSE))</f>
        <v/>
      </c>
      <c r="V318" s="269" t="str">
        <f>IF(V316="","",VLOOKUP(V316,'参考様式１ シフト記号表（勤務時間帯）'!$C$6:$S$35,17,FALSE))</f>
        <v/>
      </c>
      <c r="W318" s="269" t="str">
        <f>IF(W316="","",VLOOKUP(W316,'参考様式１ シフト記号表（勤務時間帯）'!$C$6:$S$35,17,FALSE))</f>
        <v/>
      </c>
      <c r="X318" s="269" t="str">
        <f>IF(X316="","",VLOOKUP(X316,'参考様式１ シフト記号表（勤務時間帯）'!$C$6:$S$35,17,FALSE))</f>
        <v/>
      </c>
      <c r="Y318" s="281" t="str">
        <f>IF(Y316="","",VLOOKUP(Y316,'参考様式１ シフト記号表（勤務時間帯）'!$C$6:$S$35,17,FALSE))</f>
        <v/>
      </c>
      <c r="Z318" s="257" t="str">
        <f>IF(Z316="","",VLOOKUP(Z316,'参考様式１ シフト記号表（勤務時間帯）'!$C$6:$S$35,17,FALSE))</f>
        <v/>
      </c>
      <c r="AA318" s="269" t="str">
        <f>IF(AA316="","",VLOOKUP(AA316,'参考様式１ シフト記号表（勤務時間帯）'!$C$6:$S$35,17,FALSE))</f>
        <v/>
      </c>
      <c r="AB318" s="269" t="str">
        <f>IF(AB316="","",VLOOKUP(AB316,'参考様式１ シフト記号表（勤務時間帯）'!$C$6:$S$35,17,FALSE))</f>
        <v/>
      </c>
      <c r="AC318" s="269" t="str">
        <f>IF(AC316="","",VLOOKUP(AC316,'参考様式１ シフト記号表（勤務時間帯）'!$C$6:$S$35,17,FALSE))</f>
        <v/>
      </c>
      <c r="AD318" s="269" t="str">
        <f>IF(AD316="","",VLOOKUP(AD316,'参考様式１ シフト記号表（勤務時間帯）'!$C$6:$S$35,17,FALSE))</f>
        <v/>
      </c>
      <c r="AE318" s="269" t="str">
        <f>IF(AE316="","",VLOOKUP(AE316,'参考様式１ シフト記号表（勤務時間帯）'!$C$6:$S$35,17,FALSE))</f>
        <v/>
      </c>
      <c r="AF318" s="281" t="str">
        <f>IF(AF316="","",VLOOKUP(AF316,'参考様式１ シフト記号表（勤務時間帯）'!$C$6:$S$35,17,FALSE))</f>
        <v/>
      </c>
      <c r="AG318" s="257" t="str">
        <f>IF(AG316="","",VLOOKUP(AG316,'参考様式１ シフト記号表（勤務時間帯）'!$C$6:$S$35,17,FALSE))</f>
        <v/>
      </c>
      <c r="AH318" s="269" t="str">
        <f>IF(AH316="","",VLOOKUP(AH316,'参考様式１ シフト記号表（勤務時間帯）'!$C$6:$S$35,17,FALSE))</f>
        <v/>
      </c>
      <c r="AI318" s="269" t="str">
        <f>IF(AI316="","",VLOOKUP(AI316,'参考様式１ シフト記号表（勤務時間帯）'!$C$6:$S$35,17,FALSE))</f>
        <v/>
      </c>
      <c r="AJ318" s="269" t="str">
        <f>IF(AJ316="","",VLOOKUP(AJ316,'参考様式１ シフト記号表（勤務時間帯）'!$C$6:$S$35,17,FALSE))</f>
        <v/>
      </c>
      <c r="AK318" s="269" t="str">
        <f>IF(AK316="","",VLOOKUP(AK316,'参考様式１ シフト記号表（勤務時間帯）'!$C$6:$S$35,17,FALSE))</f>
        <v/>
      </c>
      <c r="AL318" s="269" t="str">
        <f>IF(AL316="","",VLOOKUP(AL316,'参考様式１ シフト記号表（勤務時間帯）'!$C$6:$S$35,17,FALSE))</f>
        <v/>
      </c>
      <c r="AM318" s="281" t="str">
        <f>IF(AM316="","",VLOOKUP(AM316,'参考様式１ シフト記号表（勤務時間帯）'!$C$6:$S$35,17,FALSE))</f>
        <v/>
      </c>
      <c r="AN318" s="257" t="str">
        <f>IF(AN316="","",VLOOKUP(AN316,'参考様式１ シフト記号表（勤務時間帯）'!$C$6:$S$35,17,FALSE))</f>
        <v/>
      </c>
      <c r="AO318" s="269" t="str">
        <f>IF(AO316="","",VLOOKUP(AO316,'参考様式１ シフト記号表（勤務時間帯）'!$C$6:$S$35,17,FALSE))</f>
        <v/>
      </c>
      <c r="AP318" s="269" t="str">
        <f>IF(AP316="","",VLOOKUP(AP316,'参考様式１ シフト記号表（勤務時間帯）'!$C$6:$S$35,17,FALSE))</f>
        <v/>
      </c>
      <c r="AQ318" s="269" t="str">
        <f>IF(AQ316="","",VLOOKUP(AQ316,'参考様式１ シフト記号表（勤務時間帯）'!$C$6:$S$35,17,FALSE))</f>
        <v/>
      </c>
      <c r="AR318" s="269" t="str">
        <f>IF(AR316="","",VLOOKUP(AR316,'参考様式１ シフト記号表（勤務時間帯）'!$C$6:$S$35,17,FALSE))</f>
        <v/>
      </c>
      <c r="AS318" s="269" t="str">
        <f>IF(AS316="","",VLOOKUP(AS316,'参考様式１ シフト記号表（勤務時間帯）'!$C$6:$S$35,17,FALSE))</f>
        <v/>
      </c>
      <c r="AT318" s="281" t="str">
        <f>IF(AT316="","",VLOOKUP(AT316,'参考様式１ シフト記号表（勤務時間帯）'!$C$6:$S$35,17,FALSE))</f>
        <v/>
      </c>
      <c r="AU318" s="257" t="str">
        <f>IF(AU316="","",VLOOKUP(AU316,'参考様式１ シフト記号表（勤務時間帯）'!$C$6:$S$35,17,FALSE))</f>
        <v/>
      </c>
      <c r="AV318" s="269" t="str">
        <f>IF(AV316="","",VLOOKUP(AV316,'参考様式１ シフト記号表（勤務時間帯）'!$C$6:$S$35,17,FALSE))</f>
        <v/>
      </c>
      <c r="AW318" s="269" t="str">
        <f>IF(AW316="","",VLOOKUP(AW316,'参考様式１ シフト記号表（勤務時間帯）'!$C$6:$S$35,17,FALSE))</f>
        <v/>
      </c>
      <c r="AX318" s="328">
        <f>IF($BB$3="４週",SUM(S318:AT318),IF($BB$3="暦月",SUM(S318:AW318),""))</f>
        <v>0</v>
      </c>
      <c r="AY318" s="341"/>
      <c r="AZ318" s="353">
        <f>IF($BB$3="４週",AX318/4,IF($BB$3="暦月",'参考様式１（100名）'!AX318/('参考様式１（100名）'!$BB$8/7),""))</f>
        <v>0</v>
      </c>
      <c r="BA318" s="363"/>
      <c r="BB318" s="382"/>
      <c r="BC318" s="207"/>
      <c r="BD318" s="207"/>
      <c r="BE318" s="207"/>
      <c r="BF318" s="219"/>
    </row>
    <row r="319" spans="2:58" ht="20.25" customHeight="1">
      <c r="B319" s="101">
        <f>B316+1</f>
        <v>100</v>
      </c>
      <c r="C319" s="119"/>
      <c r="D319" s="137"/>
      <c r="E319" s="148"/>
      <c r="F319" s="156"/>
      <c r="G319" s="156"/>
      <c r="H319" s="180"/>
      <c r="I319" s="187"/>
      <c r="J319" s="187"/>
      <c r="K319" s="192"/>
      <c r="L319" s="199"/>
      <c r="M319" s="206"/>
      <c r="N319" s="206"/>
      <c r="O319" s="218"/>
      <c r="P319" s="227" t="s">
        <v>105</v>
      </c>
      <c r="Q319" s="236"/>
      <c r="R319" s="244"/>
      <c r="S319" s="431"/>
      <c r="T319" s="434"/>
      <c r="U319" s="434"/>
      <c r="V319" s="434"/>
      <c r="W319" s="434"/>
      <c r="X319" s="434"/>
      <c r="Y319" s="436"/>
      <c r="Z319" s="431"/>
      <c r="AA319" s="434"/>
      <c r="AB319" s="434"/>
      <c r="AC319" s="434"/>
      <c r="AD319" s="434"/>
      <c r="AE319" s="434"/>
      <c r="AF319" s="436"/>
      <c r="AG319" s="431"/>
      <c r="AH319" s="434"/>
      <c r="AI319" s="434"/>
      <c r="AJ319" s="434"/>
      <c r="AK319" s="434"/>
      <c r="AL319" s="434"/>
      <c r="AM319" s="436"/>
      <c r="AN319" s="431"/>
      <c r="AO319" s="434"/>
      <c r="AP319" s="434"/>
      <c r="AQ319" s="434"/>
      <c r="AR319" s="434"/>
      <c r="AS319" s="434"/>
      <c r="AT319" s="436"/>
      <c r="AU319" s="431"/>
      <c r="AV319" s="434"/>
      <c r="AW319" s="434"/>
      <c r="AX319" s="439"/>
      <c r="AY319" s="443"/>
      <c r="AZ319" s="446"/>
      <c r="BA319" s="449"/>
      <c r="BB319" s="380"/>
      <c r="BC319" s="206"/>
      <c r="BD319" s="206"/>
      <c r="BE319" s="206"/>
      <c r="BF319" s="218"/>
    </row>
    <row r="320" spans="2:58" ht="20.25" customHeight="1">
      <c r="B320" s="101"/>
      <c r="C320" s="120"/>
      <c r="D320" s="138"/>
      <c r="E320" s="149"/>
      <c r="F320" s="154"/>
      <c r="G320" s="167"/>
      <c r="H320" s="179"/>
      <c r="I320" s="187"/>
      <c r="J320" s="187"/>
      <c r="K320" s="192"/>
      <c r="L320" s="198"/>
      <c r="M320" s="205"/>
      <c r="N320" s="205"/>
      <c r="O320" s="217"/>
      <c r="P320" s="225" t="s">
        <v>40</v>
      </c>
      <c r="Q320" s="234"/>
      <c r="R320" s="242"/>
      <c r="S320" s="256" t="str">
        <f>IF(S319="","",VLOOKUP(S319,'参考様式１ シフト記号表（勤務時間帯）'!$C$6:$K$35,9,FALSE))</f>
        <v/>
      </c>
      <c r="T320" s="268" t="str">
        <f>IF(T319="","",VLOOKUP(T319,'参考様式１ シフト記号表（勤務時間帯）'!$C$6:$K$35,9,FALSE))</f>
        <v/>
      </c>
      <c r="U320" s="268" t="str">
        <f>IF(U319="","",VLOOKUP(U319,'参考様式１ シフト記号表（勤務時間帯）'!$C$6:$K$35,9,FALSE))</f>
        <v/>
      </c>
      <c r="V320" s="268" t="str">
        <f>IF(V319="","",VLOOKUP(V319,'参考様式１ シフト記号表（勤務時間帯）'!$C$6:$K$35,9,FALSE))</f>
        <v/>
      </c>
      <c r="W320" s="268" t="str">
        <f>IF(W319="","",VLOOKUP(W319,'参考様式１ シフト記号表（勤務時間帯）'!$C$6:$K$35,9,FALSE))</f>
        <v/>
      </c>
      <c r="X320" s="268" t="str">
        <f>IF(X319="","",VLOOKUP(X319,'参考様式１ シフト記号表（勤務時間帯）'!$C$6:$K$35,9,FALSE))</f>
        <v/>
      </c>
      <c r="Y320" s="280" t="str">
        <f>IF(Y319="","",VLOOKUP(Y319,'参考様式１ シフト記号表（勤務時間帯）'!$C$6:$K$35,9,FALSE))</f>
        <v/>
      </c>
      <c r="Z320" s="256" t="str">
        <f>IF(Z319="","",VLOOKUP(Z319,'参考様式１ シフト記号表（勤務時間帯）'!$C$6:$K$35,9,FALSE))</f>
        <v/>
      </c>
      <c r="AA320" s="268" t="str">
        <f>IF(AA319="","",VLOOKUP(AA319,'参考様式１ シフト記号表（勤務時間帯）'!$C$6:$K$35,9,FALSE))</f>
        <v/>
      </c>
      <c r="AB320" s="268" t="str">
        <f>IF(AB319="","",VLOOKUP(AB319,'参考様式１ シフト記号表（勤務時間帯）'!$C$6:$K$35,9,FALSE))</f>
        <v/>
      </c>
      <c r="AC320" s="268" t="str">
        <f>IF(AC319="","",VLOOKUP(AC319,'参考様式１ シフト記号表（勤務時間帯）'!$C$6:$K$35,9,FALSE))</f>
        <v/>
      </c>
      <c r="AD320" s="268" t="str">
        <f>IF(AD319="","",VLOOKUP(AD319,'参考様式１ シフト記号表（勤務時間帯）'!$C$6:$K$35,9,FALSE))</f>
        <v/>
      </c>
      <c r="AE320" s="268" t="str">
        <f>IF(AE319="","",VLOOKUP(AE319,'参考様式１ シフト記号表（勤務時間帯）'!$C$6:$K$35,9,FALSE))</f>
        <v/>
      </c>
      <c r="AF320" s="280" t="str">
        <f>IF(AF319="","",VLOOKUP(AF319,'参考様式１ シフト記号表（勤務時間帯）'!$C$6:$K$35,9,FALSE))</f>
        <v/>
      </c>
      <c r="AG320" s="256" t="str">
        <f>IF(AG319="","",VLOOKUP(AG319,'参考様式１ シフト記号表（勤務時間帯）'!$C$6:$K$35,9,FALSE))</f>
        <v/>
      </c>
      <c r="AH320" s="268" t="str">
        <f>IF(AH319="","",VLOOKUP(AH319,'参考様式１ シフト記号表（勤務時間帯）'!$C$6:$K$35,9,FALSE))</f>
        <v/>
      </c>
      <c r="AI320" s="268" t="str">
        <f>IF(AI319="","",VLOOKUP(AI319,'参考様式１ シフト記号表（勤務時間帯）'!$C$6:$K$35,9,FALSE))</f>
        <v/>
      </c>
      <c r="AJ320" s="268" t="str">
        <f>IF(AJ319="","",VLOOKUP(AJ319,'参考様式１ シフト記号表（勤務時間帯）'!$C$6:$K$35,9,FALSE))</f>
        <v/>
      </c>
      <c r="AK320" s="268" t="str">
        <f>IF(AK319="","",VLOOKUP(AK319,'参考様式１ シフト記号表（勤務時間帯）'!$C$6:$K$35,9,FALSE))</f>
        <v/>
      </c>
      <c r="AL320" s="268" t="str">
        <f>IF(AL319="","",VLOOKUP(AL319,'参考様式１ シフト記号表（勤務時間帯）'!$C$6:$K$35,9,FALSE))</f>
        <v/>
      </c>
      <c r="AM320" s="280" t="str">
        <f>IF(AM319="","",VLOOKUP(AM319,'参考様式１ シフト記号表（勤務時間帯）'!$C$6:$K$35,9,FALSE))</f>
        <v/>
      </c>
      <c r="AN320" s="256" t="str">
        <f>IF(AN319="","",VLOOKUP(AN319,'参考様式１ シフト記号表（勤務時間帯）'!$C$6:$K$35,9,FALSE))</f>
        <v/>
      </c>
      <c r="AO320" s="268" t="str">
        <f>IF(AO319="","",VLOOKUP(AO319,'参考様式１ シフト記号表（勤務時間帯）'!$C$6:$K$35,9,FALSE))</f>
        <v/>
      </c>
      <c r="AP320" s="268" t="str">
        <f>IF(AP319="","",VLOOKUP(AP319,'参考様式１ シフト記号表（勤務時間帯）'!$C$6:$K$35,9,FALSE))</f>
        <v/>
      </c>
      <c r="AQ320" s="268" t="str">
        <f>IF(AQ319="","",VLOOKUP(AQ319,'参考様式１ シフト記号表（勤務時間帯）'!$C$6:$K$35,9,FALSE))</f>
        <v/>
      </c>
      <c r="AR320" s="268" t="str">
        <f>IF(AR319="","",VLOOKUP(AR319,'参考様式１ シフト記号表（勤務時間帯）'!$C$6:$K$35,9,FALSE))</f>
        <v/>
      </c>
      <c r="AS320" s="268" t="str">
        <f>IF(AS319="","",VLOOKUP(AS319,'参考様式１ シフト記号表（勤務時間帯）'!$C$6:$K$35,9,FALSE))</f>
        <v/>
      </c>
      <c r="AT320" s="280" t="str">
        <f>IF(AT319="","",VLOOKUP(AT319,'参考様式１ シフト記号表（勤務時間帯）'!$C$6:$K$35,9,FALSE))</f>
        <v/>
      </c>
      <c r="AU320" s="256" t="str">
        <f>IF(AU319="","",VLOOKUP(AU319,'参考様式１ シフト記号表（勤務時間帯）'!$C$6:$K$35,9,FALSE))</f>
        <v/>
      </c>
      <c r="AV320" s="268" t="str">
        <f>IF(AV319="","",VLOOKUP(AV319,'参考様式１ シフト記号表（勤務時間帯）'!$C$6:$K$35,9,FALSE))</f>
        <v/>
      </c>
      <c r="AW320" s="268" t="str">
        <f>IF(AW319="","",VLOOKUP(AW319,'参考様式１ シフト記号表（勤務時間帯）'!$C$6:$K$35,9,FALSE))</f>
        <v/>
      </c>
      <c r="AX320" s="327">
        <f>IF($BB$3="４週",SUM(S320:AT320),IF($BB$3="暦月",SUM(S320:AW320),""))</f>
        <v>0</v>
      </c>
      <c r="AY320" s="340"/>
      <c r="AZ320" s="352">
        <f>IF($BB$3="４週",AX320/4,IF($BB$3="暦月",'参考様式１（100名）'!AX320/('参考様式１（100名）'!$BB$8/7),""))</f>
        <v>0</v>
      </c>
      <c r="BA320" s="362"/>
      <c r="BB320" s="381"/>
      <c r="BC320" s="205"/>
      <c r="BD320" s="205"/>
      <c r="BE320" s="205"/>
      <c r="BF320" s="217"/>
    </row>
    <row r="321" spans="1:73" ht="20.25" customHeight="1">
      <c r="B321" s="101"/>
      <c r="C321" s="121"/>
      <c r="D321" s="139"/>
      <c r="E321" s="150"/>
      <c r="F321" s="423">
        <f>C319</f>
        <v>0</v>
      </c>
      <c r="G321" s="168"/>
      <c r="H321" s="179"/>
      <c r="I321" s="187"/>
      <c r="J321" s="187"/>
      <c r="K321" s="192"/>
      <c r="L321" s="200"/>
      <c r="M321" s="207"/>
      <c r="N321" s="207"/>
      <c r="O321" s="219"/>
      <c r="P321" s="226" t="s">
        <v>107</v>
      </c>
      <c r="Q321" s="235"/>
      <c r="R321" s="243"/>
      <c r="S321" s="257" t="str">
        <f>IF(S319="","",VLOOKUP(S319,'参考様式１ シフト記号表（勤務時間帯）'!$C$6:$S$35,17,FALSE))</f>
        <v/>
      </c>
      <c r="T321" s="269" t="str">
        <f>IF(T319="","",VLOOKUP(T319,'参考様式１ シフト記号表（勤務時間帯）'!$C$6:$S$35,17,FALSE))</f>
        <v/>
      </c>
      <c r="U321" s="269" t="str">
        <f>IF(U319="","",VLOOKUP(U319,'参考様式１ シフト記号表（勤務時間帯）'!$C$6:$S$35,17,FALSE))</f>
        <v/>
      </c>
      <c r="V321" s="269" t="str">
        <f>IF(V319="","",VLOOKUP(V319,'参考様式１ シフト記号表（勤務時間帯）'!$C$6:$S$35,17,FALSE))</f>
        <v/>
      </c>
      <c r="W321" s="269" t="str">
        <f>IF(W319="","",VLOOKUP(W319,'参考様式１ シフト記号表（勤務時間帯）'!$C$6:$S$35,17,FALSE))</f>
        <v/>
      </c>
      <c r="X321" s="269" t="str">
        <f>IF(X319="","",VLOOKUP(X319,'参考様式１ シフト記号表（勤務時間帯）'!$C$6:$S$35,17,FALSE))</f>
        <v/>
      </c>
      <c r="Y321" s="281" t="str">
        <f>IF(Y319="","",VLOOKUP(Y319,'参考様式１ シフト記号表（勤務時間帯）'!$C$6:$S$35,17,FALSE))</f>
        <v/>
      </c>
      <c r="Z321" s="257" t="str">
        <f>IF(Z319="","",VLOOKUP(Z319,'参考様式１ シフト記号表（勤務時間帯）'!$C$6:$S$35,17,FALSE))</f>
        <v/>
      </c>
      <c r="AA321" s="269" t="str">
        <f>IF(AA319="","",VLOOKUP(AA319,'参考様式１ シフト記号表（勤務時間帯）'!$C$6:$S$35,17,FALSE))</f>
        <v/>
      </c>
      <c r="AB321" s="269" t="str">
        <f>IF(AB319="","",VLOOKUP(AB319,'参考様式１ シフト記号表（勤務時間帯）'!$C$6:$S$35,17,FALSE))</f>
        <v/>
      </c>
      <c r="AC321" s="269" t="str">
        <f>IF(AC319="","",VLOOKUP(AC319,'参考様式１ シフト記号表（勤務時間帯）'!$C$6:$S$35,17,FALSE))</f>
        <v/>
      </c>
      <c r="AD321" s="269" t="str">
        <f>IF(AD319="","",VLOOKUP(AD319,'参考様式１ シフト記号表（勤務時間帯）'!$C$6:$S$35,17,FALSE))</f>
        <v/>
      </c>
      <c r="AE321" s="269" t="str">
        <f>IF(AE319="","",VLOOKUP(AE319,'参考様式１ シフト記号表（勤務時間帯）'!$C$6:$S$35,17,FALSE))</f>
        <v/>
      </c>
      <c r="AF321" s="281" t="str">
        <f>IF(AF319="","",VLOOKUP(AF319,'参考様式１ シフト記号表（勤務時間帯）'!$C$6:$S$35,17,FALSE))</f>
        <v/>
      </c>
      <c r="AG321" s="257" t="str">
        <f>IF(AG319="","",VLOOKUP(AG319,'参考様式１ シフト記号表（勤務時間帯）'!$C$6:$S$35,17,FALSE))</f>
        <v/>
      </c>
      <c r="AH321" s="269" t="str">
        <f>IF(AH319="","",VLOOKUP(AH319,'参考様式１ シフト記号表（勤務時間帯）'!$C$6:$S$35,17,FALSE))</f>
        <v/>
      </c>
      <c r="AI321" s="269" t="str">
        <f>IF(AI319="","",VLOOKUP(AI319,'参考様式１ シフト記号表（勤務時間帯）'!$C$6:$S$35,17,FALSE))</f>
        <v/>
      </c>
      <c r="AJ321" s="269" t="str">
        <f>IF(AJ319="","",VLOOKUP(AJ319,'参考様式１ シフト記号表（勤務時間帯）'!$C$6:$S$35,17,FALSE))</f>
        <v/>
      </c>
      <c r="AK321" s="269" t="str">
        <f>IF(AK319="","",VLOOKUP(AK319,'参考様式１ シフト記号表（勤務時間帯）'!$C$6:$S$35,17,FALSE))</f>
        <v/>
      </c>
      <c r="AL321" s="269" t="str">
        <f>IF(AL319="","",VLOOKUP(AL319,'参考様式１ シフト記号表（勤務時間帯）'!$C$6:$S$35,17,FALSE))</f>
        <v/>
      </c>
      <c r="AM321" s="281" t="str">
        <f>IF(AM319="","",VLOOKUP(AM319,'参考様式１ シフト記号表（勤務時間帯）'!$C$6:$S$35,17,FALSE))</f>
        <v/>
      </c>
      <c r="AN321" s="257" t="str">
        <f>IF(AN319="","",VLOOKUP(AN319,'参考様式１ シフト記号表（勤務時間帯）'!$C$6:$S$35,17,FALSE))</f>
        <v/>
      </c>
      <c r="AO321" s="269" t="str">
        <f>IF(AO319="","",VLOOKUP(AO319,'参考様式１ シフト記号表（勤務時間帯）'!$C$6:$S$35,17,FALSE))</f>
        <v/>
      </c>
      <c r="AP321" s="269" t="str">
        <f>IF(AP319="","",VLOOKUP(AP319,'参考様式１ シフト記号表（勤務時間帯）'!$C$6:$S$35,17,FALSE))</f>
        <v/>
      </c>
      <c r="AQ321" s="269" t="str">
        <f>IF(AQ319="","",VLOOKUP(AQ319,'参考様式１ シフト記号表（勤務時間帯）'!$C$6:$S$35,17,FALSE))</f>
        <v/>
      </c>
      <c r="AR321" s="269" t="str">
        <f>IF(AR319="","",VLOOKUP(AR319,'参考様式１ シフト記号表（勤務時間帯）'!$C$6:$S$35,17,FALSE))</f>
        <v/>
      </c>
      <c r="AS321" s="269" t="str">
        <f>IF(AS319="","",VLOOKUP(AS319,'参考様式１ シフト記号表（勤務時間帯）'!$C$6:$S$35,17,FALSE))</f>
        <v/>
      </c>
      <c r="AT321" s="281" t="str">
        <f>IF(AT319="","",VLOOKUP(AT319,'参考様式１ シフト記号表（勤務時間帯）'!$C$6:$S$35,17,FALSE))</f>
        <v/>
      </c>
      <c r="AU321" s="257" t="str">
        <f>IF(AU319="","",VLOOKUP(AU319,'参考様式１ シフト記号表（勤務時間帯）'!$C$6:$S$35,17,FALSE))</f>
        <v/>
      </c>
      <c r="AV321" s="269" t="str">
        <f>IF(AV319="","",VLOOKUP(AV319,'参考様式１ シフト記号表（勤務時間帯）'!$C$6:$S$35,17,FALSE))</f>
        <v/>
      </c>
      <c r="AW321" s="269" t="str">
        <f>IF(AW319="","",VLOOKUP(AW319,'参考様式１ シフト記号表（勤務時間帯）'!$C$6:$S$35,17,FALSE))</f>
        <v/>
      </c>
      <c r="AX321" s="328">
        <f>IF($BB$3="４週",SUM(S321:AT321),IF($BB$3="暦月",SUM(S321:AW321),""))</f>
        <v>0</v>
      </c>
      <c r="AY321" s="341"/>
      <c r="AZ321" s="353">
        <f>IF($BB$3="４週",AX321/4,IF($BB$3="暦月",'参考様式１（100名）'!AX321/('参考様式１（100名）'!$BB$8/7),""))</f>
        <v>0</v>
      </c>
      <c r="BA321" s="363"/>
      <c r="BB321" s="382"/>
      <c r="BC321" s="207"/>
      <c r="BD321" s="207"/>
      <c r="BE321" s="207"/>
      <c r="BF321" s="219"/>
    </row>
    <row r="322" spans="1:73" s="90" customFormat="1" ht="6" customHeight="1">
      <c r="B322" s="103"/>
      <c r="C322" s="122"/>
      <c r="D322" s="122"/>
      <c r="E322" s="122"/>
      <c r="F322" s="158"/>
      <c r="G322" s="158"/>
      <c r="H322" s="182"/>
      <c r="I322" s="182"/>
      <c r="J322" s="182"/>
      <c r="K322" s="182"/>
      <c r="L322" s="158"/>
      <c r="M322" s="158"/>
      <c r="N322" s="158"/>
      <c r="O322" s="158"/>
      <c r="P322" s="229"/>
      <c r="Q322" s="229"/>
      <c r="R322" s="229"/>
      <c r="S322" s="432"/>
      <c r="T322" s="432"/>
      <c r="U322" s="432"/>
      <c r="V322" s="432"/>
      <c r="W322" s="432"/>
      <c r="X322" s="432"/>
      <c r="Y322" s="432"/>
      <c r="Z322" s="432"/>
      <c r="AA322" s="432"/>
      <c r="AB322" s="432"/>
      <c r="AC322" s="432"/>
      <c r="AD322" s="432"/>
      <c r="AE322" s="432"/>
      <c r="AF322" s="432"/>
      <c r="AG322" s="432"/>
      <c r="AH322" s="432"/>
      <c r="AI322" s="432"/>
      <c r="AJ322" s="432"/>
      <c r="AK322" s="432"/>
      <c r="AL322" s="432"/>
      <c r="AM322" s="432"/>
      <c r="AN322" s="432"/>
      <c r="AO322" s="432"/>
      <c r="AP322" s="432"/>
      <c r="AQ322" s="432"/>
      <c r="AR322" s="432"/>
      <c r="AS322" s="432"/>
      <c r="AT322" s="432"/>
      <c r="AU322" s="432"/>
      <c r="AV322" s="432"/>
      <c r="AW322" s="432"/>
      <c r="AX322" s="441"/>
      <c r="AY322" s="441"/>
      <c r="AZ322" s="441"/>
      <c r="BA322" s="441"/>
      <c r="BB322" s="158"/>
      <c r="BC322" s="158"/>
      <c r="BD322" s="158"/>
      <c r="BE322" s="158"/>
      <c r="BF322" s="415"/>
    </row>
    <row r="323" spans="1:73" ht="20.100000000000001" customHeight="1">
      <c r="B323" s="104"/>
      <c r="C323" s="123"/>
      <c r="D323" s="123"/>
      <c r="E323" s="123"/>
      <c r="F323" s="159"/>
      <c r="G323" s="170" t="s">
        <v>228</v>
      </c>
      <c r="H323" s="170"/>
      <c r="I323" s="170"/>
      <c r="J323" s="170"/>
      <c r="K323" s="194"/>
      <c r="L323" s="202"/>
      <c r="M323" s="209" t="s">
        <v>26</v>
      </c>
      <c r="N323" s="211"/>
      <c r="O323" s="211"/>
      <c r="P323" s="211"/>
      <c r="Q323" s="211"/>
      <c r="R323" s="246"/>
      <c r="S323" s="258" t="str">
        <f t="shared" ref="S323:AX324" si="1">IF(SUMIF($F$22:$F$321,$M323,S$22:S$321)=0,"",SUMIF($F$22:$F$321,$M323,S$22:S$321))</f>
        <v/>
      </c>
      <c r="T323" s="270" t="str">
        <f t="shared" si="1"/>
        <v/>
      </c>
      <c r="U323" s="270" t="str">
        <f t="shared" si="1"/>
        <v/>
      </c>
      <c r="V323" s="270" t="str">
        <f t="shared" si="1"/>
        <v/>
      </c>
      <c r="W323" s="270" t="str">
        <f t="shared" si="1"/>
        <v/>
      </c>
      <c r="X323" s="270" t="str">
        <f t="shared" si="1"/>
        <v/>
      </c>
      <c r="Y323" s="282" t="str">
        <f t="shared" si="1"/>
        <v/>
      </c>
      <c r="Z323" s="258" t="str">
        <f t="shared" si="1"/>
        <v/>
      </c>
      <c r="AA323" s="270" t="str">
        <f t="shared" si="1"/>
        <v/>
      </c>
      <c r="AB323" s="270" t="str">
        <f t="shared" si="1"/>
        <v/>
      </c>
      <c r="AC323" s="270" t="str">
        <f t="shared" si="1"/>
        <v/>
      </c>
      <c r="AD323" s="270" t="str">
        <f t="shared" si="1"/>
        <v/>
      </c>
      <c r="AE323" s="270" t="str">
        <f t="shared" si="1"/>
        <v/>
      </c>
      <c r="AF323" s="282" t="str">
        <f t="shared" si="1"/>
        <v/>
      </c>
      <c r="AG323" s="258" t="str">
        <f t="shared" si="1"/>
        <v/>
      </c>
      <c r="AH323" s="270" t="str">
        <f t="shared" si="1"/>
        <v/>
      </c>
      <c r="AI323" s="270" t="str">
        <f t="shared" si="1"/>
        <v/>
      </c>
      <c r="AJ323" s="270" t="str">
        <f t="shared" si="1"/>
        <v/>
      </c>
      <c r="AK323" s="270" t="str">
        <f t="shared" si="1"/>
        <v/>
      </c>
      <c r="AL323" s="270" t="str">
        <f t="shared" si="1"/>
        <v/>
      </c>
      <c r="AM323" s="282" t="str">
        <f t="shared" si="1"/>
        <v/>
      </c>
      <c r="AN323" s="258" t="str">
        <f t="shared" si="1"/>
        <v/>
      </c>
      <c r="AO323" s="270" t="str">
        <f t="shared" si="1"/>
        <v/>
      </c>
      <c r="AP323" s="270" t="str">
        <f t="shared" si="1"/>
        <v/>
      </c>
      <c r="AQ323" s="270" t="str">
        <f t="shared" si="1"/>
        <v/>
      </c>
      <c r="AR323" s="270" t="str">
        <f t="shared" si="1"/>
        <v/>
      </c>
      <c r="AS323" s="270" t="str">
        <f t="shared" si="1"/>
        <v/>
      </c>
      <c r="AT323" s="282" t="str">
        <f t="shared" si="1"/>
        <v/>
      </c>
      <c r="AU323" s="258" t="str">
        <f t="shared" si="1"/>
        <v/>
      </c>
      <c r="AV323" s="270" t="str">
        <f t="shared" si="1"/>
        <v/>
      </c>
      <c r="AW323" s="282" t="str">
        <f t="shared" si="1"/>
        <v/>
      </c>
      <c r="AX323" s="331" t="str">
        <f t="shared" si="1"/>
        <v/>
      </c>
      <c r="AY323" s="343"/>
      <c r="AZ323" s="355" t="str">
        <f>IF(AX323="","",IF($BB$3="４週",AX323/4,IF($BB$3="暦月",AX323/($BB$8/7),"")))</f>
        <v/>
      </c>
      <c r="BA323" s="365"/>
      <c r="BB323" s="384"/>
      <c r="BC323" s="398"/>
      <c r="BD323" s="398"/>
      <c r="BE323" s="398"/>
      <c r="BF323" s="416"/>
    </row>
    <row r="324" spans="1:73" ht="20.25" customHeight="1">
      <c r="B324" s="105"/>
      <c r="C324" s="124"/>
      <c r="D324" s="124"/>
      <c r="E324" s="124"/>
      <c r="F324" s="125"/>
      <c r="G324" s="171"/>
      <c r="H324" s="171"/>
      <c r="I324" s="171"/>
      <c r="J324" s="171"/>
      <c r="K324" s="195"/>
      <c r="L324" s="203"/>
      <c r="M324" s="210" t="s">
        <v>100</v>
      </c>
      <c r="N324" s="212"/>
      <c r="O324" s="212"/>
      <c r="P324" s="212"/>
      <c r="Q324" s="212"/>
      <c r="R324" s="247"/>
      <c r="S324" s="433" t="str">
        <f t="shared" si="1"/>
        <v/>
      </c>
      <c r="T324" s="435" t="str">
        <f t="shared" si="1"/>
        <v/>
      </c>
      <c r="U324" s="435" t="str">
        <f t="shared" si="1"/>
        <v/>
      </c>
      <c r="V324" s="435" t="str">
        <f t="shared" si="1"/>
        <v/>
      </c>
      <c r="W324" s="435" t="str">
        <f t="shared" si="1"/>
        <v/>
      </c>
      <c r="X324" s="435" t="str">
        <f t="shared" si="1"/>
        <v/>
      </c>
      <c r="Y324" s="437" t="str">
        <f t="shared" si="1"/>
        <v/>
      </c>
      <c r="Z324" s="433" t="str">
        <f t="shared" si="1"/>
        <v/>
      </c>
      <c r="AA324" s="435" t="str">
        <f t="shared" si="1"/>
        <v/>
      </c>
      <c r="AB324" s="435" t="str">
        <f t="shared" si="1"/>
        <v/>
      </c>
      <c r="AC324" s="435" t="str">
        <f t="shared" si="1"/>
        <v/>
      </c>
      <c r="AD324" s="435" t="str">
        <f t="shared" si="1"/>
        <v/>
      </c>
      <c r="AE324" s="435" t="str">
        <f t="shared" si="1"/>
        <v/>
      </c>
      <c r="AF324" s="437" t="str">
        <f t="shared" si="1"/>
        <v/>
      </c>
      <c r="AG324" s="433" t="str">
        <f t="shared" si="1"/>
        <v/>
      </c>
      <c r="AH324" s="435" t="str">
        <f t="shared" si="1"/>
        <v/>
      </c>
      <c r="AI324" s="435" t="str">
        <f t="shared" si="1"/>
        <v/>
      </c>
      <c r="AJ324" s="435" t="str">
        <f t="shared" si="1"/>
        <v/>
      </c>
      <c r="AK324" s="435" t="str">
        <f t="shared" si="1"/>
        <v/>
      </c>
      <c r="AL324" s="435" t="str">
        <f t="shared" si="1"/>
        <v/>
      </c>
      <c r="AM324" s="437" t="str">
        <f t="shared" si="1"/>
        <v/>
      </c>
      <c r="AN324" s="433" t="str">
        <f t="shared" si="1"/>
        <v/>
      </c>
      <c r="AO324" s="435" t="str">
        <f t="shared" si="1"/>
        <v/>
      </c>
      <c r="AP324" s="435" t="str">
        <f t="shared" si="1"/>
        <v/>
      </c>
      <c r="AQ324" s="435" t="str">
        <f t="shared" si="1"/>
        <v/>
      </c>
      <c r="AR324" s="435" t="str">
        <f t="shared" si="1"/>
        <v/>
      </c>
      <c r="AS324" s="435" t="str">
        <f t="shared" si="1"/>
        <v/>
      </c>
      <c r="AT324" s="437" t="str">
        <f t="shared" si="1"/>
        <v/>
      </c>
      <c r="AU324" s="433" t="str">
        <f t="shared" si="1"/>
        <v/>
      </c>
      <c r="AV324" s="435" t="str">
        <f t="shared" si="1"/>
        <v/>
      </c>
      <c r="AW324" s="437" t="str">
        <f t="shared" si="1"/>
        <v/>
      </c>
      <c r="AX324" s="332" t="str">
        <f t="shared" si="1"/>
        <v/>
      </c>
      <c r="AY324" s="344"/>
      <c r="AZ324" s="356" t="str">
        <f>IF(AX324="","",IF($BB$3="４週",AX324/4,IF($BB$3="暦月",AX324/($BB$8/7),"")))</f>
        <v/>
      </c>
      <c r="BA324" s="366"/>
      <c r="BB324" s="385"/>
      <c r="BC324" s="399"/>
      <c r="BD324" s="399"/>
      <c r="BE324" s="399"/>
      <c r="BF324" s="417"/>
    </row>
    <row r="325" spans="1:73" ht="20.25" customHeight="1">
      <c r="B325" s="106"/>
      <c r="C325" s="125"/>
      <c r="D325" s="125"/>
      <c r="E325" s="125"/>
      <c r="F325" s="125"/>
      <c r="G325" s="172" t="s">
        <v>8</v>
      </c>
      <c r="H325" s="172"/>
      <c r="I325" s="172"/>
      <c r="J325" s="172"/>
      <c r="K325" s="172"/>
      <c r="L325" s="172"/>
      <c r="M325" s="172"/>
      <c r="N325" s="172"/>
      <c r="O325" s="172"/>
      <c r="P325" s="172"/>
      <c r="Q325" s="172"/>
      <c r="R325" s="248"/>
      <c r="S325" s="260"/>
      <c r="T325" s="272"/>
      <c r="U325" s="272"/>
      <c r="V325" s="272"/>
      <c r="W325" s="272"/>
      <c r="X325" s="272"/>
      <c r="Y325" s="284"/>
      <c r="Z325" s="260"/>
      <c r="AA325" s="272"/>
      <c r="AB325" s="272"/>
      <c r="AC325" s="272"/>
      <c r="AD325" s="272"/>
      <c r="AE325" s="272"/>
      <c r="AF325" s="284"/>
      <c r="AG325" s="260"/>
      <c r="AH325" s="272"/>
      <c r="AI325" s="272"/>
      <c r="AJ325" s="272"/>
      <c r="AK325" s="272"/>
      <c r="AL325" s="272"/>
      <c r="AM325" s="284"/>
      <c r="AN325" s="260"/>
      <c r="AO325" s="272"/>
      <c r="AP325" s="272"/>
      <c r="AQ325" s="272"/>
      <c r="AR325" s="272"/>
      <c r="AS325" s="272"/>
      <c r="AT325" s="284"/>
      <c r="AU325" s="260"/>
      <c r="AV325" s="272"/>
      <c r="AW325" s="284"/>
      <c r="AX325" s="333"/>
      <c r="AY325" s="345"/>
      <c r="AZ325" s="345"/>
      <c r="BA325" s="367"/>
      <c r="BB325" s="385"/>
      <c r="BC325" s="399"/>
      <c r="BD325" s="399"/>
      <c r="BE325" s="399"/>
      <c r="BF325" s="417"/>
    </row>
    <row r="326" spans="1:73" ht="20.25" customHeight="1">
      <c r="B326" s="107"/>
      <c r="C326" s="126"/>
      <c r="D326" s="140" t="s">
        <v>247</v>
      </c>
      <c r="E326" s="151"/>
      <c r="F326" s="151"/>
      <c r="G326" s="151"/>
      <c r="H326" s="151"/>
      <c r="I326" s="151"/>
      <c r="J326" s="151"/>
      <c r="K326" s="151"/>
      <c r="L326" s="151"/>
      <c r="M326" s="151"/>
      <c r="N326" s="151"/>
      <c r="O326" s="151"/>
      <c r="P326" s="151"/>
      <c r="Q326" s="151"/>
      <c r="R326" s="249"/>
      <c r="S326" s="261" t="str">
        <f t="shared" ref="S326:AW326" si="2">IF(S325="","",S325/1.5)</f>
        <v/>
      </c>
      <c r="T326" s="273" t="str">
        <f t="shared" si="2"/>
        <v/>
      </c>
      <c r="U326" s="273" t="str">
        <f t="shared" si="2"/>
        <v/>
      </c>
      <c r="V326" s="273" t="str">
        <f t="shared" si="2"/>
        <v/>
      </c>
      <c r="W326" s="273" t="str">
        <f t="shared" si="2"/>
        <v/>
      </c>
      <c r="X326" s="273" t="str">
        <f t="shared" si="2"/>
        <v/>
      </c>
      <c r="Y326" s="285" t="str">
        <f t="shared" si="2"/>
        <v/>
      </c>
      <c r="Z326" s="261" t="str">
        <f t="shared" si="2"/>
        <v/>
      </c>
      <c r="AA326" s="273" t="str">
        <f t="shared" si="2"/>
        <v/>
      </c>
      <c r="AB326" s="273" t="str">
        <f t="shared" si="2"/>
        <v/>
      </c>
      <c r="AC326" s="273" t="str">
        <f t="shared" si="2"/>
        <v/>
      </c>
      <c r="AD326" s="273" t="str">
        <f t="shared" si="2"/>
        <v/>
      </c>
      <c r="AE326" s="273" t="str">
        <f t="shared" si="2"/>
        <v/>
      </c>
      <c r="AF326" s="285" t="str">
        <f t="shared" si="2"/>
        <v/>
      </c>
      <c r="AG326" s="261" t="str">
        <f t="shared" si="2"/>
        <v/>
      </c>
      <c r="AH326" s="273" t="str">
        <f t="shared" si="2"/>
        <v/>
      </c>
      <c r="AI326" s="273" t="str">
        <f t="shared" si="2"/>
        <v/>
      </c>
      <c r="AJ326" s="273" t="str">
        <f t="shared" si="2"/>
        <v/>
      </c>
      <c r="AK326" s="273" t="str">
        <f t="shared" si="2"/>
        <v/>
      </c>
      <c r="AL326" s="273" t="str">
        <f t="shared" si="2"/>
        <v/>
      </c>
      <c r="AM326" s="285" t="str">
        <f t="shared" si="2"/>
        <v/>
      </c>
      <c r="AN326" s="261" t="str">
        <f t="shared" si="2"/>
        <v/>
      </c>
      <c r="AO326" s="273" t="str">
        <f t="shared" si="2"/>
        <v/>
      </c>
      <c r="AP326" s="273" t="str">
        <f t="shared" si="2"/>
        <v/>
      </c>
      <c r="AQ326" s="273" t="str">
        <f t="shared" si="2"/>
        <v/>
      </c>
      <c r="AR326" s="273" t="str">
        <f t="shared" si="2"/>
        <v/>
      </c>
      <c r="AS326" s="273" t="str">
        <f t="shared" si="2"/>
        <v/>
      </c>
      <c r="AT326" s="285" t="str">
        <f t="shared" si="2"/>
        <v/>
      </c>
      <c r="AU326" s="261" t="str">
        <f t="shared" si="2"/>
        <v/>
      </c>
      <c r="AV326" s="273" t="str">
        <f t="shared" si="2"/>
        <v/>
      </c>
      <c r="AW326" s="285" t="str">
        <f t="shared" si="2"/>
        <v/>
      </c>
      <c r="AX326" s="334"/>
      <c r="AY326" s="346"/>
      <c r="AZ326" s="346"/>
      <c r="BA326" s="368"/>
      <c r="BB326" s="386"/>
      <c r="BC326" s="400"/>
      <c r="BD326" s="400"/>
      <c r="BE326" s="400"/>
      <c r="BF326" s="418"/>
    </row>
    <row r="327" spans="1:73" ht="13.5" customHeight="1">
      <c r="C327" s="127"/>
      <c r="D327" s="127"/>
      <c r="E327" s="127"/>
      <c r="F327" s="127"/>
      <c r="G327" s="173"/>
      <c r="H327" s="183"/>
      <c r="AF327" s="129"/>
    </row>
    <row r="328" spans="1:73" ht="11.45" customHeight="1">
      <c r="H328" s="184"/>
      <c r="I328" s="184"/>
      <c r="J328" s="184"/>
      <c r="K328" s="184"/>
      <c r="L328" s="184"/>
      <c r="M328" s="184"/>
      <c r="N328" s="184"/>
      <c r="O328" s="184"/>
      <c r="P328" s="184"/>
      <c r="Q328" s="184"/>
      <c r="R328" s="184"/>
      <c r="S328" s="184"/>
      <c r="T328" s="184"/>
      <c r="U328" s="184"/>
      <c r="V328" s="184"/>
      <c r="W328" s="184"/>
      <c r="X328" s="184"/>
      <c r="Y328" s="184"/>
      <c r="Z328" s="184"/>
      <c r="AA328" s="184"/>
      <c r="AB328" s="184"/>
      <c r="AC328" s="184"/>
      <c r="AD328" s="184"/>
      <c r="AE328" s="184"/>
      <c r="AF328" s="184"/>
      <c r="AG328" s="184"/>
      <c r="AH328" s="184"/>
      <c r="AI328" s="184"/>
      <c r="AJ328" s="184"/>
      <c r="AK328" s="184"/>
      <c r="AL328" s="184"/>
      <c r="AM328" s="184"/>
      <c r="AN328" s="184"/>
      <c r="AO328" s="184"/>
      <c r="AP328" s="184"/>
      <c r="AQ328" s="184"/>
      <c r="AR328" s="184"/>
      <c r="AS328" s="184"/>
      <c r="AT328" s="184"/>
      <c r="AU328" s="184"/>
      <c r="AV328" s="184"/>
      <c r="AW328" s="184"/>
      <c r="AX328" s="184"/>
      <c r="AY328" s="184"/>
      <c r="AZ328" s="184"/>
      <c r="BA328" s="184"/>
    </row>
    <row r="329" spans="1:73" ht="20.25" customHeight="1">
      <c r="A329" s="91"/>
      <c r="B329" s="91"/>
      <c r="G329" s="91"/>
      <c r="H329" s="91"/>
      <c r="I329" s="91"/>
      <c r="J329" s="91"/>
      <c r="K329" s="91"/>
      <c r="L329" s="91"/>
      <c r="M329" s="91"/>
      <c r="N329" s="91"/>
      <c r="O329" s="91"/>
      <c r="P329" s="91"/>
      <c r="Q329" s="91"/>
      <c r="R329" s="91"/>
      <c r="S329" s="91"/>
      <c r="T329" s="91"/>
      <c r="U329" s="91"/>
      <c r="V329" s="91"/>
      <c r="W329" s="91"/>
      <c r="X329" s="91"/>
      <c r="Y329" s="91"/>
      <c r="Z329" s="91"/>
      <c r="AA329" s="91"/>
      <c r="AB329" s="91"/>
      <c r="AC329" s="91"/>
      <c r="AD329" s="91"/>
      <c r="AE329" s="91"/>
      <c r="AF329" s="91"/>
      <c r="AG329" s="91"/>
      <c r="AH329" s="91"/>
      <c r="AI329" s="91"/>
      <c r="AJ329" s="91"/>
      <c r="AK329" s="91"/>
      <c r="AL329" s="91"/>
      <c r="AM329" s="91"/>
      <c r="AN329" s="91"/>
      <c r="AO329" s="91"/>
      <c r="AP329" s="91"/>
      <c r="AQ329" s="91"/>
      <c r="AR329" s="91"/>
      <c r="AS329" s="91"/>
      <c r="AT329" s="91"/>
      <c r="AU329" s="91"/>
      <c r="AV329" s="91"/>
      <c r="BN329" s="403"/>
      <c r="BO329" s="419"/>
      <c r="BP329" s="403"/>
      <c r="BQ329" s="403"/>
      <c r="BR329" s="403"/>
      <c r="BS329" s="420"/>
      <c r="BT329" s="421"/>
      <c r="BU329" s="421"/>
    </row>
    <row r="330" spans="1:73" ht="20.25" customHeight="1">
      <c r="C330" s="128"/>
      <c r="D330" s="128"/>
      <c r="E330" s="128"/>
      <c r="F330" s="128"/>
      <c r="G330" s="128"/>
      <c r="H330" s="129"/>
      <c r="I330" s="129"/>
    </row>
    <row r="331" spans="1:73" ht="20.25" customHeight="1">
      <c r="C331" s="128"/>
      <c r="D331" s="128"/>
      <c r="E331" s="128"/>
      <c r="F331" s="128"/>
      <c r="G331" s="128"/>
      <c r="H331" s="129"/>
      <c r="I331" s="129"/>
    </row>
    <row r="332" spans="1:73" ht="20.25" customHeight="1">
      <c r="C332" s="129"/>
      <c r="D332" s="129"/>
      <c r="E332" s="129"/>
      <c r="F332" s="129"/>
      <c r="G332" s="129"/>
    </row>
    <row r="333" spans="1:73" ht="20.25" customHeight="1">
      <c r="C333" s="129"/>
      <c r="D333" s="129"/>
      <c r="E333" s="129"/>
      <c r="F333" s="129"/>
      <c r="G333" s="129"/>
    </row>
    <row r="334" spans="1:73" ht="20.25" customHeight="1">
      <c r="C334" s="129"/>
      <c r="D334" s="129"/>
      <c r="E334" s="129"/>
      <c r="F334" s="129"/>
      <c r="G334" s="129"/>
    </row>
    <row r="335" spans="1:73" ht="20.25" customHeight="1">
      <c r="C335" s="129"/>
      <c r="D335" s="129"/>
      <c r="E335" s="129"/>
      <c r="F335" s="129"/>
      <c r="G335" s="129"/>
    </row>
  </sheetData>
  <sheetProtection sheet="1" insertColumns="0" deleteRows="0"/>
  <mergeCells count="1542">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P61:R61"/>
    <mergeCell ref="AX61:AY61"/>
    <mergeCell ref="AZ61:BA61"/>
    <mergeCell ref="P62:R62"/>
    <mergeCell ref="AX62:AY62"/>
    <mergeCell ref="AZ62:BA62"/>
    <mergeCell ref="P63:R63"/>
    <mergeCell ref="AX63:AY63"/>
    <mergeCell ref="AZ63:BA63"/>
    <mergeCell ref="P64:R64"/>
    <mergeCell ref="AX64:AY64"/>
    <mergeCell ref="AZ64:BA64"/>
    <mergeCell ref="P65:R65"/>
    <mergeCell ref="AX65:AY65"/>
    <mergeCell ref="AZ65:BA65"/>
    <mergeCell ref="P66:R66"/>
    <mergeCell ref="AX66:AY66"/>
    <mergeCell ref="AZ66:BA66"/>
    <mergeCell ref="P67:R67"/>
    <mergeCell ref="AX67:AY67"/>
    <mergeCell ref="AZ67:BA67"/>
    <mergeCell ref="P68:R68"/>
    <mergeCell ref="AX68:AY68"/>
    <mergeCell ref="AZ68:BA68"/>
    <mergeCell ref="P69:R69"/>
    <mergeCell ref="AX69:AY69"/>
    <mergeCell ref="AZ69:BA69"/>
    <mergeCell ref="P70:R70"/>
    <mergeCell ref="AX70:AY70"/>
    <mergeCell ref="AZ70:BA70"/>
    <mergeCell ref="P71:R71"/>
    <mergeCell ref="AX71:AY71"/>
    <mergeCell ref="AZ71:BA71"/>
    <mergeCell ref="P72:R72"/>
    <mergeCell ref="AX72:AY72"/>
    <mergeCell ref="AZ72:BA72"/>
    <mergeCell ref="P73:R73"/>
    <mergeCell ref="AX73:AY73"/>
    <mergeCell ref="AZ73:BA73"/>
    <mergeCell ref="P74:R74"/>
    <mergeCell ref="AX74:AY74"/>
    <mergeCell ref="AZ74:BA74"/>
    <mergeCell ref="P75:R75"/>
    <mergeCell ref="AX75:AY75"/>
    <mergeCell ref="AZ75:BA75"/>
    <mergeCell ref="P76:R76"/>
    <mergeCell ref="AX76:AY76"/>
    <mergeCell ref="AZ76:BA76"/>
    <mergeCell ref="P77:R77"/>
    <mergeCell ref="AX77:AY77"/>
    <mergeCell ref="AZ77:BA77"/>
    <mergeCell ref="P78:R78"/>
    <mergeCell ref="AX78:AY78"/>
    <mergeCell ref="AZ78:BA78"/>
    <mergeCell ref="P79:R79"/>
    <mergeCell ref="AX79:AY79"/>
    <mergeCell ref="AZ79:BA79"/>
    <mergeCell ref="P80:R80"/>
    <mergeCell ref="AX80:AY80"/>
    <mergeCell ref="AZ80:BA80"/>
    <mergeCell ref="P81:R81"/>
    <mergeCell ref="AX81:AY81"/>
    <mergeCell ref="AZ81:BA81"/>
    <mergeCell ref="P82:R82"/>
    <mergeCell ref="AX82:AY82"/>
    <mergeCell ref="AZ82:BA82"/>
    <mergeCell ref="P83:R83"/>
    <mergeCell ref="AX83:AY83"/>
    <mergeCell ref="AZ83:BA83"/>
    <mergeCell ref="P84:R84"/>
    <mergeCell ref="AX84:AY84"/>
    <mergeCell ref="AZ84:BA84"/>
    <mergeCell ref="P85:R85"/>
    <mergeCell ref="AX85:AY85"/>
    <mergeCell ref="AZ85:BA85"/>
    <mergeCell ref="P86:R86"/>
    <mergeCell ref="AX86:AY86"/>
    <mergeCell ref="AZ86:BA86"/>
    <mergeCell ref="P87:R87"/>
    <mergeCell ref="AX87:AY87"/>
    <mergeCell ref="AZ87:BA87"/>
    <mergeCell ref="P88:R88"/>
    <mergeCell ref="AX88:AY88"/>
    <mergeCell ref="AZ88:BA88"/>
    <mergeCell ref="P89:R89"/>
    <mergeCell ref="AX89:AY89"/>
    <mergeCell ref="AZ89:BA89"/>
    <mergeCell ref="P90:R90"/>
    <mergeCell ref="AX90:AY90"/>
    <mergeCell ref="AZ90:BA90"/>
    <mergeCell ref="P91:R91"/>
    <mergeCell ref="AX91:AY91"/>
    <mergeCell ref="AZ91:BA91"/>
    <mergeCell ref="P92:R92"/>
    <mergeCell ref="AX92:AY92"/>
    <mergeCell ref="AZ92:BA92"/>
    <mergeCell ref="P93:R93"/>
    <mergeCell ref="AX93:AY93"/>
    <mergeCell ref="AZ93:BA93"/>
    <mergeCell ref="P94:R94"/>
    <mergeCell ref="AX94:AY94"/>
    <mergeCell ref="AZ94:BA94"/>
    <mergeCell ref="P95:R95"/>
    <mergeCell ref="AX95:AY95"/>
    <mergeCell ref="AZ95:BA95"/>
    <mergeCell ref="P96:R96"/>
    <mergeCell ref="AX96:AY96"/>
    <mergeCell ref="AZ96:BA96"/>
    <mergeCell ref="P97:R97"/>
    <mergeCell ref="AX97:AY97"/>
    <mergeCell ref="AZ97:BA97"/>
    <mergeCell ref="P98:R98"/>
    <mergeCell ref="AX98:AY98"/>
    <mergeCell ref="AZ98:BA98"/>
    <mergeCell ref="P99:R99"/>
    <mergeCell ref="AX99:AY99"/>
    <mergeCell ref="AZ99:BA99"/>
    <mergeCell ref="P100:R100"/>
    <mergeCell ref="AX100:AY100"/>
    <mergeCell ref="AZ100:BA100"/>
    <mergeCell ref="P101:R101"/>
    <mergeCell ref="AX101:AY101"/>
    <mergeCell ref="AZ101:BA101"/>
    <mergeCell ref="P102:R102"/>
    <mergeCell ref="AX102:AY102"/>
    <mergeCell ref="AZ102:BA102"/>
    <mergeCell ref="P103:R103"/>
    <mergeCell ref="AX103:AY103"/>
    <mergeCell ref="AZ103:BA103"/>
    <mergeCell ref="P104:R104"/>
    <mergeCell ref="AX104:AY104"/>
    <mergeCell ref="AZ104:BA104"/>
    <mergeCell ref="P105:R105"/>
    <mergeCell ref="AX105:AY105"/>
    <mergeCell ref="AZ105:BA105"/>
    <mergeCell ref="P106:R106"/>
    <mergeCell ref="AX106:AY106"/>
    <mergeCell ref="AZ106:BA106"/>
    <mergeCell ref="P107:R107"/>
    <mergeCell ref="AX107:AY107"/>
    <mergeCell ref="AZ107:BA107"/>
    <mergeCell ref="P108:R108"/>
    <mergeCell ref="AX108:AY108"/>
    <mergeCell ref="AZ108:BA108"/>
    <mergeCell ref="P109:R109"/>
    <mergeCell ref="AX109:AY109"/>
    <mergeCell ref="AZ109:BA109"/>
    <mergeCell ref="P110:R110"/>
    <mergeCell ref="AX110:AY110"/>
    <mergeCell ref="AZ110:BA110"/>
    <mergeCell ref="P111:R111"/>
    <mergeCell ref="AX111:AY111"/>
    <mergeCell ref="AZ111:BA111"/>
    <mergeCell ref="P112:R112"/>
    <mergeCell ref="AX112:AY112"/>
    <mergeCell ref="AZ112:BA112"/>
    <mergeCell ref="P113:R113"/>
    <mergeCell ref="AX113:AY113"/>
    <mergeCell ref="AZ113:BA113"/>
    <mergeCell ref="P114:R114"/>
    <mergeCell ref="AX114:AY114"/>
    <mergeCell ref="AZ114:BA114"/>
    <mergeCell ref="P115:R115"/>
    <mergeCell ref="AX115:AY115"/>
    <mergeCell ref="AZ115:BA115"/>
    <mergeCell ref="P116:R116"/>
    <mergeCell ref="AX116:AY116"/>
    <mergeCell ref="AZ116:BA116"/>
    <mergeCell ref="P117:R117"/>
    <mergeCell ref="AX117:AY117"/>
    <mergeCell ref="AZ117:BA117"/>
    <mergeCell ref="P118:R118"/>
    <mergeCell ref="AX118:AY118"/>
    <mergeCell ref="AZ118:BA118"/>
    <mergeCell ref="P119:R119"/>
    <mergeCell ref="AX119:AY119"/>
    <mergeCell ref="AZ119:BA119"/>
    <mergeCell ref="P120:R120"/>
    <mergeCell ref="AX120:AY120"/>
    <mergeCell ref="AZ120:BA120"/>
    <mergeCell ref="P121:R121"/>
    <mergeCell ref="AX121:AY121"/>
    <mergeCell ref="AZ121:BA121"/>
    <mergeCell ref="P122:R122"/>
    <mergeCell ref="AX122:AY122"/>
    <mergeCell ref="AZ122:BA122"/>
    <mergeCell ref="P123:R123"/>
    <mergeCell ref="AX123:AY123"/>
    <mergeCell ref="AZ123:BA123"/>
    <mergeCell ref="P124:R124"/>
    <mergeCell ref="AX124:AY124"/>
    <mergeCell ref="AZ124:BA124"/>
    <mergeCell ref="P125:R125"/>
    <mergeCell ref="AX125:AY125"/>
    <mergeCell ref="AZ125:BA125"/>
    <mergeCell ref="P126:R126"/>
    <mergeCell ref="AX126:AY126"/>
    <mergeCell ref="AZ126:BA126"/>
    <mergeCell ref="P127:R127"/>
    <mergeCell ref="AX127:AY127"/>
    <mergeCell ref="AZ127:BA127"/>
    <mergeCell ref="P128:R128"/>
    <mergeCell ref="AX128:AY128"/>
    <mergeCell ref="AZ128:BA128"/>
    <mergeCell ref="P129:R129"/>
    <mergeCell ref="AX129:AY129"/>
    <mergeCell ref="AZ129:BA129"/>
    <mergeCell ref="P130:R130"/>
    <mergeCell ref="AX130:AY130"/>
    <mergeCell ref="AZ130:BA130"/>
    <mergeCell ref="P131:R131"/>
    <mergeCell ref="AX131:AY131"/>
    <mergeCell ref="AZ131:BA131"/>
    <mergeCell ref="P132:R132"/>
    <mergeCell ref="AX132:AY132"/>
    <mergeCell ref="AZ132:BA132"/>
    <mergeCell ref="P133:R133"/>
    <mergeCell ref="AX133:AY133"/>
    <mergeCell ref="AZ133:BA133"/>
    <mergeCell ref="P134:R134"/>
    <mergeCell ref="AX134:AY134"/>
    <mergeCell ref="AZ134:BA134"/>
    <mergeCell ref="P135:R135"/>
    <mergeCell ref="AX135:AY135"/>
    <mergeCell ref="AZ135:BA135"/>
    <mergeCell ref="P136:R136"/>
    <mergeCell ref="AX136:AY136"/>
    <mergeCell ref="AZ136:BA136"/>
    <mergeCell ref="P137:R137"/>
    <mergeCell ref="AX137:AY137"/>
    <mergeCell ref="AZ137:BA137"/>
    <mergeCell ref="P138:R138"/>
    <mergeCell ref="AX138:AY138"/>
    <mergeCell ref="AZ138:BA138"/>
    <mergeCell ref="P139:R139"/>
    <mergeCell ref="AX139:AY139"/>
    <mergeCell ref="AZ139:BA139"/>
    <mergeCell ref="P140:R140"/>
    <mergeCell ref="AX140:AY140"/>
    <mergeCell ref="AZ140:BA140"/>
    <mergeCell ref="P141:R141"/>
    <mergeCell ref="AX141:AY141"/>
    <mergeCell ref="AZ141:BA141"/>
    <mergeCell ref="P142:R142"/>
    <mergeCell ref="AX142:AY142"/>
    <mergeCell ref="AZ142:BA142"/>
    <mergeCell ref="P143:R143"/>
    <mergeCell ref="AX143:AY143"/>
    <mergeCell ref="AZ143:BA143"/>
    <mergeCell ref="P144:R144"/>
    <mergeCell ref="AX144:AY144"/>
    <mergeCell ref="AZ144:BA144"/>
    <mergeCell ref="P145:R145"/>
    <mergeCell ref="AX145:AY145"/>
    <mergeCell ref="AZ145:BA145"/>
    <mergeCell ref="P146:R146"/>
    <mergeCell ref="AX146:AY146"/>
    <mergeCell ref="AZ146:BA146"/>
    <mergeCell ref="P147:R147"/>
    <mergeCell ref="AX147:AY147"/>
    <mergeCell ref="AZ147:BA147"/>
    <mergeCell ref="P148:R148"/>
    <mergeCell ref="AX148:AY148"/>
    <mergeCell ref="AZ148:BA148"/>
    <mergeCell ref="P149:R149"/>
    <mergeCell ref="AX149:AY149"/>
    <mergeCell ref="AZ149:BA149"/>
    <mergeCell ref="P150:R150"/>
    <mergeCell ref="AX150:AY150"/>
    <mergeCell ref="AZ150:BA150"/>
    <mergeCell ref="P151:R151"/>
    <mergeCell ref="AX151:AY151"/>
    <mergeCell ref="AZ151:BA151"/>
    <mergeCell ref="P152:R152"/>
    <mergeCell ref="AX152:AY152"/>
    <mergeCell ref="AZ152:BA152"/>
    <mergeCell ref="P153:R153"/>
    <mergeCell ref="AX153:AY153"/>
    <mergeCell ref="AZ153:BA153"/>
    <mergeCell ref="P154:R154"/>
    <mergeCell ref="AX154:AY154"/>
    <mergeCell ref="AZ154:BA154"/>
    <mergeCell ref="P155:R155"/>
    <mergeCell ref="AX155:AY155"/>
    <mergeCell ref="AZ155:BA155"/>
    <mergeCell ref="P156:R156"/>
    <mergeCell ref="AX156:AY156"/>
    <mergeCell ref="AZ156:BA156"/>
    <mergeCell ref="P157:R157"/>
    <mergeCell ref="AX157:AY157"/>
    <mergeCell ref="AZ157:BA157"/>
    <mergeCell ref="P158:R158"/>
    <mergeCell ref="AX158:AY158"/>
    <mergeCell ref="AZ158:BA158"/>
    <mergeCell ref="P159:R159"/>
    <mergeCell ref="AX159:AY159"/>
    <mergeCell ref="AZ159:BA159"/>
    <mergeCell ref="P160:R160"/>
    <mergeCell ref="AX160:AY160"/>
    <mergeCell ref="AZ160:BA160"/>
    <mergeCell ref="P161:R161"/>
    <mergeCell ref="AX161:AY161"/>
    <mergeCell ref="AZ161:BA161"/>
    <mergeCell ref="P162:R162"/>
    <mergeCell ref="AX162:AY162"/>
    <mergeCell ref="AZ162:BA162"/>
    <mergeCell ref="P163:R163"/>
    <mergeCell ref="AX163:AY163"/>
    <mergeCell ref="AZ163:BA163"/>
    <mergeCell ref="P164:R164"/>
    <mergeCell ref="AX164:AY164"/>
    <mergeCell ref="AZ164:BA164"/>
    <mergeCell ref="P165:R165"/>
    <mergeCell ref="AX165:AY165"/>
    <mergeCell ref="AZ165:BA165"/>
    <mergeCell ref="P166:R166"/>
    <mergeCell ref="AX166:AY166"/>
    <mergeCell ref="AZ166:BA166"/>
    <mergeCell ref="P167:R167"/>
    <mergeCell ref="AX167:AY167"/>
    <mergeCell ref="AZ167:BA167"/>
    <mergeCell ref="P168:R168"/>
    <mergeCell ref="AX168:AY168"/>
    <mergeCell ref="AZ168:BA168"/>
    <mergeCell ref="P169:R169"/>
    <mergeCell ref="AX169:AY169"/>
    <mergeCell ref="AZ169:BA169"/>
    <mergeCell ref="P170:R170"/>
    <mergeCell ref="AX170:AY170"/>
    <mergeCell ref="AZ170:BA170"/>
    <mergeCell ref="P171:R171"/>
    <mergeCell ref="AX171:AY171"/>
    <mergeCell ref="AZ171:BA171"/>
    <mergeCell ref="P172:R172"/>
    <mergeCell ref="AX172:AY172"/>
    <mergeCell ref="AZ172:BA172"/>
    <mergeCell ref="P173:R173"/>
    <mergeCell ref="AX173:AY173"/>
    <mergeCell ref="AZ173:BA173"/>
    <mergeCell ref="P174:R174"/>
    <mergeCell ref="AX174:AY174"/>
    <mergeCell ref="AZ174:BA174"/>
    <mergeCell ref="P175:R175"/>
    <mergeCell ref="AX175:AY175"/>
    <mergeCell ref="AZ175:BA175"/>
    <mergeCell ref="P176:R176"/>
    <mergeCell ref="AX176:AY176"/>
    <mergeCell ref="AZ176:BA176"/>
    <mergeCell ref="P177:R177"/>
    <mergeCell ref="AX177:AY177"/>
    <mergeCell ref="AZ177:BA177"/>
    <mergeCell ref="P178:R178"/>
    <mergeCell ref="AX178:AY178"/>
    <mergeCell ref="AZ178:BA178"/>
    <mergeCell ref="P179:R179"/>
    <mergeCell ref="AX179:AY179"/>
    <mergeCell ref="AZ179:BA179"/>
    <mergeCell ref="P180:R180"/>
    <mergeCell ref="AX180:AY180"/>
    <mergeCell ref="AZ180:BA180"/>
    <mergeCell ref="P181:R181"/>
    <mergeCell ref="AX181:AY181"/>
    <mergeCell ref="AZ181:BA181"/>
    <mergeCell ref="P182:R182"/>
    <mergeCell ref="AX182:AY182"/>
    <mergeCell ref="AZ182:BA182"/>
    <mergeCell ref="P183:R183"/>
    <mergeCell ref="AX183:AY183"/>
    <mergeCell ref="AZ183:BA183"/>
    <mergeCell ref="P184:R184"/>
    <mergeCell ref="AX184:AY184"/>
    <mergeCell ref="AZ184:BA184"/>
    <mergeCell ref="P185:R185"/>
    <mergeCell ref="AX185:AY185"/>
    <mergeCell ref="AZ185:BA185"/>
    <mergeCell ref="P186:R186"/>
    <mergeCell ref="AX186:AY186"/>
    <mergeCell ref="AZ186:BA186"/>
    <mergeCell ref="P187:R187"/>
    <mergeCell ref="AX187:AY187"/>
    <mergeCell ref="AZ187:BA187"/>
    <mergeCell ref="P188:R188"/>
    <mergeCell ref="AX188:AY188"/>
    <mergeCell ref="AZ188:BA188"/>
    <mergeCell ref="P189:R189"/>
    <mergeCell ref="AX189:AY189"/>
    <mergeCell ref="AZ189:BA189"/>
    <mergeCell ref="P190:R190"/>
    <mergeCell ref="AX190:AY190"/>
    <mergeCell ref="AZ190:BA190"/>
    <mergeCell ref="P191:R191"/>
    <mergeCell ref="AX191:AY191"/>
    <mergeCell ref="AZ191:BA191"/>
    <mergeCell ref="P192:R192"/>
    <mergeCell ref="AX192:AY192"/>
    <mergeCell ref="AZ192:BA192"/>
    <mergeCell ref="P193:R193"/>
    <mergeCell ref="AX193:AY193"/>
    <mergeCell ref="AZ193:BA193"/>
    <mergeCell ref="P194:R194"/>
    <mergeCell ref="AX194:AY194"/>
    <mergeCell ref="AZ194:BA194"/>
    <mergeCell ref="P195:R195"/>
    <mergeCell ref="AX195:AY195"/>
    <mergeCell ref="AZ195:BA195"/>
    <mergeCell ref="P196:R196"/>
    <mergeCell ref="AX196:AY196"/>
    <mergeCell ref="AZ196:BA196"/>
    <mergeCell ref="P197:R197"/>
    <mergeCell ref="AX197:AY197"/>
    <mergeCell ref="AZ197:BA197"/>
    <mergeCell ref="P198:R198"/>
    <mergeCell ref="AX198:AY198"/>
    <mergeCell ref="AZ198:BA198"/>
    <mergeCell ref="P199:R199"/>
    <mergeCell ref="AX199:AY199"/>
    <mergeCell ref="AZ199:BA199"/>
    <mergeCell ref="P200:R200"/>
    <mergeCell ref="AX200:AY200"/>
    <mergeCell ref="AZ200:BA200"/>
    <mergeCell ref="P201:R201"/>
    <mergeCell ref="AX201:AY201"/>
    <mergeCell ref="AZ201:BA201"/>
    <mergeCell ref="P202:R202"/>
    <mergeCell ref="AX202:AY202"/>
    <mergeCell ref="AZ202:BA202"/>
    <mergeCell ref="P203:R203"/>
    <mergeCell ref="AX203:AY203"/>
    <mergeCell ref="AZ203:BA203"/>
    <mergeCell ref="P204:R204"/>
    <mergeCell ref="AX204:AY204"/>
    <mergeCell ref="AZ204:BA204"/>
    <mergeCell ref="P205:R205"/>
    <mergeCell ref="AX205:AY205"/>
    <mergeCell ref="AZ205:BA205"/>
    <mergeCell ref="P206:R206"/>
    <mergeCell ref="AX206:AY206"/>
    <mergeCell ref="AZ206:BA206"/>
    <mergeCell ref="P207:R207"/>
    <mergeCell ref="AX207:AY207"/>
    <mergeCell ref="AZ207:BA207"/>
    <mergeCell ref="P208:R208"/>
    <mergeCell ref="AX208:AY208"/>
    <mergeCell ref="AZ208:BA208"/>
    <mergeCell ref="P209:R209"/>
    <mergeCell ref="AX209:AY209"/>
    <mergeCell ref="AZ209:BA209"/>
    <mergeCell ref="P210:R210"/>
    <mergeCell ref="AX210:AY210"/>
    <mergeCell ref="AZ210:BA210"/>
    <mergeCell ref="P211:R211"/>
    <mergeCell ref="AX211:AY211"/>
    <mergeCell ref="AZ211:BA211"/>
    <mergeCell ref="P212:R212"/>
    <mergeCell ref="AX212:AY212"/>
    <mergeCell ref="AZ212:BA212"/>
    <mergeCell ref="P213:R213"/>
    <mergeCell ref="AX213:AY213"/>
    <mergeCell ref="AZ213:BA213"/>
    <mergeCell ref="P214:R214"/>
    <mergeCell ref="AX214:AY214"/>
    <mergeCell ref="AZ214:BA214"/>
    <mergeCell ref="P215:R215"/>
    <mergeCell ref="AX215:AY215"/>
    <mergeCell ref="AZ215:BA215"/>
    <mergeCell ref="P216:R216"/>
    <mergeCell ref="AX216:AY216"/>
    <mergeCell ref="AZ216:BA216"/>
    <mergeCell ref="P217:R217"/>
    <mergeCell ref="AX217:AY217"/>
    <mergeCell ref="AZ217:BA217"/>
    <mergeCell ref="P218:R218"/>
    <mergeCell ref="AX218:AY218"/>
    <mergeCell ref="AZ218:BA218"/>
    <mergeCell ref="P219:R219"/>
    <mergeCell ref="AX219:AY219"/>
    <mergeCell ref="AZ219:BA219"/>
    <mergeCell ref="P220:R220"/>
    <mergeCell ref="AX220:AY220"/>
    <mergeCell ref="AZ220:BA220"/>
    <mergeCell ref="P221:R221"/>
    <mergeCell ref="AX221:AY221"/>
    <mergeCell ref="AZ221:BA221"/>
    <mergeCell ref="P222:R222"/>
    <mergeCell ref="AX222:AY222"/>
    <mergeCell ref="AZ222:BA222"/>
    <mergeCell ref="P223:R223"/>
    <mergeCell ref="AX223:AY223"/>
    <mergeCell ref="AZ223:BA223"/>
    <mergeCell ref="P224:R224"/>
    <mergeCell ref="AX224:AY224"/>
    <mergeCell ref="AZ224:BA224"/>
    <mergeCell ref="P225:R225"/>
    <mergeCell ref="AX225:AY225"/>
    <mergeCell ref="AZ225:BA225"/>
    <mergeCell ref="P226:R226"/>
    <mergeCell ref="AX226:AY226"/>
    <mergeCell ref="AZ226:BA226"/>
    <mergeCell ref="P227:R227"/>
    <mergeCell ref="AX227:AY227"/>
    <mergeCell ref="AZ227:BA227"/>
    <mergeCell ref="P228:R228"/>
    <mergeCell ref="AX228:AY228"/>
    <mergeCell ref="AZ228:BA228"/>
    <mergeCell ref="P229:R229"/>
    <mergeCell ref="AX229:AY229"/>
    <mergeCell ref="AZ229:BA229"/>
    <mergeCell ref="P230:R230"/>
    <mergeCell ref="AX230:AY230"/>
    <mergeCell ref="AZ230:BA230"/>
    <mergeCell ref="P231:R231"/>
    <mergeCell ref="AX231:AY231"/>
    <mergeCell ref="AZ231:BA231"/>
    <mergeCell ref="P232:R232"/>
    <mergeCell ref="AX232:AY232"/>
    <mergeCell ref="AZ232:BA232"/>
    <mergeCell ref="P233:R233"/>
    <mergeCell ref="AX233:AY233"/>
    <mergeCell ref="AZ233:BA233"/>
    <mergeCell ref="P234:R234"/>
    <mergeCell ref="AX234:AY234"/>
    <mergeCell ref="AZ234:BA234"/>
    <mergeCell ref="P235:R235"/>
    <mergeCell ref="AX235:AY235"/>
    <mergeCell ref="AZ235:BA235"/>
    <mergeCell ref="P236:R236"/>
    <mergeCell ref="AX236:AY236"/>
    <mergeCell ref="AZ236:BA236"/>
    <mergeCell ref="P237:R237"/>
    <mergeCell ref="AX237:AY237"/>
    <mergeCell ref="AZ237:BA237"/>
    <mergeCell ref="P238:R238"/>
    <mergeCell ref="AX238:AY238"/>
    <mergeCell ref="AZ238:BA238"/>
    <mergeCell ref="P239:R239"/>
    <mergeCell ref="AX239:AY239"/>
    <mergeCell ref="AZ239:BA239"/>
    <mergeCell ref="P240:R240"/>
    <mergeCell ref="AX240:AY240"/>
    <mergeCell ref="AZ240:BA240"/>
    <mergeCell ref="P241:R241"/>
    <mergeCell ref="AX241:AY241"/>
    <mergeCell ref="AZ241:BA241"/>
    <mergeCell ref="P242:R242"/>
    <mergeCell ref="AX242:AY242"/>
    <mergeCell ref="AZ242:BA242"/>
    <mergeCell ref="P243:R243"/>
    <mergeCell ref="AX243:AY243"/>
    <mergeCell ref="AZ243:BA243"/>
    <mergeCell ref="P244:R244"/>
    <mergeCell ref="AX244:AY244"/>
    <mergeCell ref="AZ244:BA244"/>
    <mergeCell ref="P245:R245"/>
    <mergeCell ref="AX245:AY245"/>
    <mergeCell ref="AZ245:BA245"/>
    <mergeCell ref="P246:R246"/>
    <mergeCell ref="AX246:AY246"/>
    <mergeCell ref="AZ246:BA246"/>
    <mergeCell ref="P247:R247"/>
    <mergeCell ref="AX247:AY247"/>
    <mergeCell ref="AZ247:BA247"/>
    <mergeCell ref="P248:R248"/>
    <mergeCell ref="AX248:AY248"/>
    <mergeCell ref="AZ248:BA248"/>
    <mergeCell ref="P249:R249"/>
    <mergeCell ref="AX249:AY249"/>
    <mergeCell ref="AZ249:BA249"/>
    <mergeCell ref="P250:R250"/>
    <mergeCell ref="AX250:AY250"/>
    <mergeCell ref="AZ250:BA250"/>
    <mergeCell ref="P251:R251"/>
    <mergeCell ref="AX251:AY251"/>
    <mergeCell ref="AZ251:BA251"/>
    <mergeCell ref="P252:R252"/>
    <mergeCell ref="AX252:AY252"/>
    <mergeCell ref="AZ252:BA252"/>
    <mergeCell ref="P253:R253"/>
    <mergeCell ref="AX253:AY253"/>
    <mergeCell ref="AZ253:BA253"/>
    <mergeCell ref="P254:R254"/>
    <mergeCell ref="AX254:AY254"/>
    <mergeCell ref="AZ254:BA254"/>
    <mergeCell ref="P255:R255"/>
    <mergeCell ref="AX255:AY255"/>
    <mergeCell ref="AZ255:BA255"/>
    <mergeCell ref="P256:R256"/>
    <mergeCell ref="AX256:AY256"/>
    <mergeCell ref="AZ256:BA256"/>
    <mergeCell ref="P257:R257"/>
    <mergeCell ref="AX257:AY257"/>
    <mergeCell ref="AZ257:BA257"/>
    <mergeCell ref="P258:R258"/>
    <mergeCell ref="AX258:AY258"/>
    <mergeCell ref="AZ258:BA258"/>
    <mergeCell ref="P259:R259"/>
    <mergeCell ref="AX259:AY259"/>
    <mergeCell ref="AZ259:BA259"/>
    <mergeCell ref="P260:R260"/>
    <mergeCell ref="AX260:AY260"/>
    <mergeCell ref="AZ260:BA260"/>
    <mergeCell ref="P261:R261"/>
    <mergeCell ref="AX261:AY261"/>
    <mergeCell ref="AZ261:BA261"/>
    <mergeCell ref="P262:R262"/>
    <mergeCell ref="AX262:AY262"/>
    <mergeCell ref="AZ262:BA262"/>
    <mergeCell ref="P263:R263"/>
    <mergeCell ref="AX263:AY263"/>
    <mergeCell ref="AZ263:BA263"/>
    <mergeCell ref="P264:R264"/>
    <mergeCell ref="AX264:AY264"/>
    <mergeCell ref="AZ264:BA264"/>
    <mergeCell ref="P265:R265"/>
    <mergeCell ref="AX265:AY265"/>
    <mergeCell ref="AZ265:BA265"/>
    <mergeCell ref="P266:R266"/>
    <mergeCell ref="AX266:AY266"/>
    <mergeCell ref="AZ266:BA266"/>
    <mergeCell ref="P267:R267"/>
    <mergeCell ref="AX267:AY267"/>
    <mergeCell ref="AZ267:BA267"/>
    <mergeCell ref="P268:R268"/>
    <mergeCell ref="AX268:AY268"/>
    <mergeCell ref="AZ268:BA268"/>
    <mergeCell ref="P269:R269"/>
    <mergeCell ref="AX269:AY269"/>
    <mergeCell ref="AZ269:BA269"/>
    <mergeCell ref="P270:R270"/>
    <mergeCell ref="AX270:AY270"/>
    <mergeCell ref="AZ270:BA270"/>
    <mergeCell ref="P271:R271"/>
    <mergeCell ref="AX271:AY271"/>
    <mergeCell ref="AZ271:BA271"/>
    <mergeCell ref="P272:R272"/>
    <mergeCell ref="AX272:AY272"/>
    <mergeCell ref="AZ272:BA272"/>
    <mergeCell ref="P273:R273"/>
    <mergeCell ref="AX273:AY273"/>
    <mergeCell ref="AZ273:BA273"/>
    <mergeCell ref="P274:R274"/>
    <mergeCell ref="AX274:AY274"/>
    <mergeCell ref="AZ274:BA274"/>
    <mergeCell ref="P275:R275"/>
    <mergeCell ref="AX275:AY275"/>
    <mergeCell ref="AZ275:BA275"/>
    <mergeCell ref="P276:R276"/>
    <mergeCell ref="AX276:AY276"/>
    <mergeCell ref="AZ276:BA276"/>
    <mergeCell ref="P277:R277"/>
    <mergeCell ref="AX277:AY277"/>
    <mergeCell ref="AZ277:BA277"/>
    <mergeCell ref="P278:R278"/>
    <mergeCell ref="AX278:AY278"/>
    <mergeCell ref="AZ278:BA278"/>
    <mergeCell ref="P279:R279"/>
    <mergeCell ref="AX279:AY279"/>
    <mergeCell ref="AZ279:BA279"/>
    <mergeCell ref="P280:R280"/>
    <mergeCell ref="AX280:AY280"/>
    <mergeCell ref="AZ280:BA280"/>
    <mergeCell ref="P281:R281"/>
    <mergeCell ref="AX281:AY281"/>
    <mergeCell ref="AZ281:BA281"/>
    <mergeCell ref="P282:R282"/>
    <mergeCell ref="AX282:AY282"/>
    <mergeCell ref="AZ282:BA282"/>
    <mergeCell ref="P283:R283"/>
    <mergeCell ref="AX283:AY283"/>
    <mergeCell ref="AZ283:BA283"/>
    <mergeCell ref="P284:R284"/>
    <mergeCell ref="AX284:AY284"/>
    <mergeCell ref="AZ284:BA284"/>
    <mergeCell ref="P285:R285"/>
    <mergeCell ref="AX285:AY285"/>
    <mergeCell ref="AZ285:BA285"/>
    <mergeCell ref="P286:R286"/>
    <mergeCell ref="AX286:AY286"/>
    <mergeCell ref="AZ286:BA286"/>
    <mergeCell ref="P287:R287"/>
    <mergeCell ref="AX287:AY287"/>
    <mergeCell ref="AZ287:BA287"/>
    <mergeCell ref="P288:R288"/>
    <mergeCell ref="AX288:AY288"/>
    <mergeCell ref="AZ288:BA288"/>
    <mergeCell ref="P289:R289"/>
    <mergeCell ref="AX289:AY289"/>
    <mergeCell ref="AZ289:BA289"/>
    <mergeCell ref="P290:R290"/>
    <mergeCell ref="AX290:AY290"/>
    <mergeCell ref="AZ290:BA290"/>
    <mergeCell ref="P291:R291"/>
    <mergeCell ref="AX291:AY291"/>
    <mergeCell ref="AZ291:BA291"/>
    <mergeCell ref="P292:R292"/>
    <mergeCell ref="AX292:AY292"/>
    <mergeCell ref="AZ292:BA292"/>
    <mergeCell ref="P293:R293"/>
    <mergeCell ref="AX293:AY293"/>
    <mergeCell ref="AZ293:BA293"/>
    <mergeCell ref="P294:R294"/>
    <mergeCell ref="AX294:AY294"/>
    <mergeCell ref="AZ294:BA294"/>
    <mergeCell ref="P295:R295"/>
    <mergeCell ref="AX295:AY295"/>
    <mergeCell ref="AZ295:BA295"/>
    <mergeCell ref="P296:R296"/>
    <mergeCell ref="AX296:AY296"/>
    <mergeCell ref="AZ296:BA296"/>
    <mergeCell ref="P297:R297"/>
    <mergeCell ref="AX297:AY297"/>
    <mergeCell ref="AZ297:BA297"/>
    <mergeCell ref="P298:R298"/>
    <mergeCell ref="AX298:AY298"/>
    <mergeCell ref="AZ298:BA298"/>
    <mergeCell ref="P299:R299"/>
    <mergeCell ref="AX299:AY299"/>
    <mergeCell ref="AZ299:BA299"/>
    <mergeCell ref="P300:R300"/>
    <mergeCell ref="AX300:AY300"/>
    <mergeCell ref="AZ300:BA300"/>
    <mergeCell ref="P301:R301"/>
    <mergeCell ref="AX301:AY301"/>
    <mergeCell ref="AZ301:BA301"/>
    <mergeCell ref="P302:R302"/>
    <mergeCell ref="AX302:AY302"/>
    <mergeCell ref="AZ302:BA302"/>
    <mergeCell ref="P303:R303"/>
    <mergeCell ref="AX303:AY303"/>
    <mergeCell ref="AZ303:BA303"/>
    <mergeCell ref="P304:R304"/>
    <mergeCell ref="AX304:AY304"/>
    <mergeCell ref="AZ304:BA304"/>
    <mergeCell ref="P305:R305"/>
    <mergeCell ref="AX305:AY305"/>
    <mergeCell ref="AZ305:BA305"/>
    <mergeCell ref="P306:R306"/>
    <mergeCell ref="AX306:AY306"/>
    <mergeCell ref="AZ306:BA306"/>
    <mergeCell ref="P307:R307"/>
    <mergeCell ref="AX307:AY307"/>
    <mergeCell ref="AZ307:BA307"/>
    <mergeCell ref="P308:R308"/>
    <mergeCell ref="AX308:AY308"/>
    <mergeCell ref="AZ308:BA308"/>
    <mergeCell ref="P309:R309"/>
    <mergeCell ref="AX309:AY309"/>
    <mergeCell ref="AZ309:BA309"/>
    <mergeCell ref="P310:R310"/>
    <mergeCell ref="AX310:AY310"/>
    <mergeCell ref="AZ310:BA310"/>
    <mergeCell ref="P311:R311"/>
    <mergeCell ref="AX311:AY311"/>
    <mergeCell ref="AZ311:BA311"/>
    <mergeCell ref="P312:R312"/>
    <mergeCell ref="AX312:AY312"/>
    <mergeCell ref="AZ312:BA312"/>
    <mergeCell ref="P313:R313"/>
    <mergeCell ref="AX313:AY313"/>
    <mergeCell ref="AZ313:BA313"/>
    <mergeCell ref="P314:R314"/>
    <mergeCell ref="AX314:AY314"/>
    <mergeCell ref="AZ314:BA314"/>
    <mergeCell ref="P315:R315"/>
    <mergeCell ref="AX315:AY315"/>
    <mergeCell ref="AZ315:BA315"/>
    <mergeCell ref="P316:R316"/>
    <mergeCell ref="AX316:AY316"/>
    <mergeCell ref="AZ316:BA316"/>
    <mergeCell ref="P317:R317"/>
    <mergeCell ref="AX317:AY317"/>
    <mergeCell ref="AZ317:BA317"/>
    <mergeCell ref="P318:R318"/>
    <mergeCell ref="AX318:AY318"/>
    <mergeCell ref="AZ318:BA318"/>
    <mergeCell ref="P319:R319"/>
    <mergeCell ref="AX319:AY319"/>
    <mergeCell ref="AZ319:BA319"/>
    <mergeCell ref="P320:R320"/>
    <mergeCell ref="AX320:AY320"/>
    <mergeCell ref="AZ320:BA320"/>
    <mergeCell ref="P321:R321"/>
    <mergeCell ref="AX321:AY321"/>
    <mergeCell ref="AZ321:BA321"/>
    <mergeCell ref="M323:R323"/>
    <mergeCell ref="AX323:AY323"/>
    <mergeCell ref="AZ323:BA323"/>
    <mergeCell ref="M324:R324"/>
    <mergeCell ref="AX324:AY324"/>
    <mergeCell ref="AZ324:BA324"/>
    <mergeCell ref="G325:R325"/>
    <mergeCell ref="D326:R326"/>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B61:B63"/>
    <mergeCell ref="C61:E63"/>
    <mergeCell ref="G61:G63"/>
    <mergeCell ref="H61:K63"/>
    <mergeCell ref="L61:O63"/>
    <mergeCell ref="BB61:BF63"/>
    <mergeCell ref="B64:B66"/>
    <mergeCell ref="C64:E66"/>
    <mergeCell ref="G64:G66"/>
    <mergeCell ref="H64:K66"/>
    <mergeCell ref="L64:O66"/>
    <mergeCell ref="BB64:BF66"/>
    <mergeCell ref="B67:B69"/>
    <mergeCell ref="C67:E69"/>
    <mergeCell ref="G67:G69"/>
    <mergeCell ref="H67:K69"/>
    <mergeCell ref="L67:O69"/>
    <mergeCell ref="BB67:BF69"/>
    <mergeCell ref="B70:B72"/>
    <mergeCell ref="C70:E72"/>
    <mergeCell ref="G70:G72"/>
    <mergeCell ref="H70:K72"/>
    <mergeCell ref="L70:O72"/>
    <mergeCell ref="BB70:BF72"/>
    <mergeCell ref="B73:B75"/>
    <mergeCell ref="C73:E75"/>
    <mergeCell ref="G73:G75"/>
    <mergeCell ref="H73:K75"/>
    <mergeCell ref="L73:O75"/>
    <mergeCell ref="BB73:BF75"/>
    <mergeCell ref="B76:B78"/>
    <mergeCell ref="C76:E78"/>
    <mergeCell ref="G76:G78"/>
    <mergeCell ref="H76:K78"/>
    <mergeCell ref="L76:O78"/>
    <mergeCell ref="BB76:BF78"/>
    <mergeCell ref="B79:B81"/>
    <mergeCell ref="C79:E81"/>
    <mergeCell ref="G79:G81"/>
    <mergeCell ref="H79:K81"/>
    <mergeCell ref="L79:O81"/>
    <mergeCell ref="BB79:BF81"/>
    <mergeCell ref="B82:B84"/>
    <mergeCell ref="C82:E84"/>
    <mergeCell ref="G82:G84"/>
    <mergeCell ref="H82:K84"/>
    <mergeCell ref="L82:O84"/>
    <mergeCell ref="BB82:BF84"/>
    <mergeCell ref="B85:B87"/>
    <mergeCell ref="C85:E87"/>
    <mergeCell ref="G85:G87"/>
    <mergeCell ref="H85:K87"/>
    <mergeCell ref="L85:O87"/>
    <mergeCell ref="BB85:BF87"/>
    <mergeCell ref="B88:B90"/>
    <mergeCell ref="C88:E90"/>
    <mergeCell ref="G88:G90"/>
    <mergeCell ref="H88:K90"/>
    <mergeCell ref="L88:O90"/>
    <mergeCell ref="BB88:BF90"/>
    <mergeCell ref="B91:B93"/>
    <mergeCell ref="C91:E93"/>
    <mergeCell ref="G91:G93"/>
    <mergeCell ref="H91:K93"/>
    <mergeCell ref="L91:O93"/>
    <mergeCell ref="BB91:BF93"/>
    <mergeCell ref="B94:B96"/>
    <mergeCell ref="C94:E96"/>
    <mergeCell ref="G94:G96"/>
    <mergeCell ref="H94:K96"/>
    <mergeCell ref="L94:O96"/>
    <mergeCell ref="BB94:BF96"/>
    <mergeCell ref="B97:B99"/>
    <mergeCell ref="C97:E99"/>
    <mergeCell ref="G97:G99"/>
    <mergeCell ref="H97:K99"/>
    <mergeCell ref="L97:O99"/>
    <mergeCell ref="BB97:BF99"/>
    <mergeCell ref="B100:B102"/>
    <mergeCell ref="C100:E102"/>
    <mergeCell ref="G100:G102"/>
    <mergeCell ref="H100:K102"/>
    <mergeCell ref="L100:O102"/>
    <mergeCell ref="BB100:BF102"/>
    <mergeCell ref="B103:B105"/>
    <mergeCell ref="C103:E105"/>
    <mergeCell ref="G103:G105"/>
    <mergeCell ref="H103:K105"/>
    <mergeCell ref="L103:O105"/>
    <mergeCell ref="BB103:BF105"/>
    <mergeCell ref="B106:B108"/>
    <mergeCell ref="C106:E108"/>
    <mergeCell ref="G106:G108"/>
    <mergeCell ref="H106:K108"/>
    <mergeCell ref="L106:O108"/>
    <mergeCell ref="BB106:BF108"/>
    <mergeCell ref="B109:B111"/>
    <mergeCell ref="C109:E111"/>
    <mergeCell ref="G109:G111"/>
    <mergeCell ref="H109:K111"/>
    <mergeCell ref="L109:O111"/>
    <mergeCell ref="BB109:BF111"/>
    <mergeCell ref="B112:B114"/>
    <mergeCell ref="C112:E114"/>
    <mergeCell ref="G112:G114"/>
    <mergeCell ref="H112:K114"/>
    <mergeCell ref="L112:O114"/>
    <mergeCell ref="BB112:BF114"/>
    <mergeCell ref="B115:B117"/>
    <mergeCell ref="C115:E117"/>
    <mergeCell ref="G115:G117"/>
    <mergeCell ref="H115:K117"/>
    <mergeCell ref="L115:O117"/>
    <mergeCell ref="BB115:BF117"/>
    <mergeCell ref="B118:B120"/>
    <mergeCell ref="C118:E120"/>
    <mergeCell ref="G118:G120"/>
    <mergeCell ref="H118:K120"/>
    <mergeCell ref="L118:O120"/>
    <mergeCell ref="BB118:BF120"/>
    <mergeCell ref="B121:B123"/>
    <mergeCell ref="C121:E123"/>
    <mergeCell ref="G121:G123"/>
    <mergeCell ref="H121:K123"/>
    <mergeCell ref="L121:O123"/>
    <mergeCell ref="BB121:BF123"/>
    <mergeCell ref="B124:B126"/>
    <mergeCell ref="C124:E126"/>
    <mergeCell ref="G124:G126"/>
    <mergeCell ref="H124:K126"/>
    <mergeCell ref="L124:O126"/>
    <mergeCell ref="BB124:BF126"/>
    <mergeCell ref="B127:B129"/>
    <mergeCell ref="C127:E129"/>
    <mergeCell ref="G127:G129"/>
    <mergeCell ref="H127:K129"/>
    <mergeCell ref="L127:O129"/>
    <mergeCell ref="BB127:BF129"/>
    <mergeCell ref="B130:B132"/>
    <mergeCell ref="C130:E132"/>
    <mergeCell ref="G130:G132"/>
    <mergeCell ref="H130:K132"/>
    <mergeCell ref="L130:O132"/>
    <mergeCell ref="BB130:BF132"/>
    <mergeCell ref="B133:B135"/>
    <mergeCell ref="C133:E135"/>
    <mergeCell ref="G133:G135"/>
    <mergeCell ref="H133:K135"/>
    <mergeCell ref="L133:O135"/>
    <mergeCell ref="BB133:BF135"/>
    <mergeCell ref="B136:B138"/>
    <mergeCell ref="C136:E138"/>
    <mergeCell ref="G136:G138"/>
    <mergeCell ref="H136:K138"/>
    <mergeCell ref="L136:O138"/>
    <mergeCell ref="BB136:BF138"/>
    <mergeCell ref="B139:B141"/>
    <mergeCell ref="C139:E141"/>
    <mergeCell ref="G139:G141"/>
    <mergeCell ref="H139:K141"/>
    <mergeCell ref="L139:O141"/>
    <mergeCell ref="BB139:BF141"/>
    <mergeCell ref="B142:B144"/>
    <mergeCell ref="C142:E144"/>
    <mergeCell ref="G142:G144"/>
    <mergeCell ref="H142:K144"/>
    <mergeCell ref="L142:O144"/>
    <mergeCell ref="BB142:BF144"/>
    <mergeCell ref="B145:B147"/>
    <mergeCell ref="C145:E147"/>
    <mergeCell ref="G145:G147"/>
    <mergeCell ref="H145:K147"/>
    <mergeCell ref="L145:O147"/>
    <mergeCell ref="BB145:BF147"/>
    <mergeCell ref="B148:B150"/>
    <mergeCell ref="C148:E150"/>
    <mergeCell ref="G148:G150"/>
    <mergeCell ref="H148:K150"/>
    <mergeCell ref="L148:O150"/>
    <mergeCell ref="BB148:BF150"/>
    <mergeCell ref="B151:B153"/>
    <mergeCell ref="C151:E153"/>
    <mergeCell ref="G151:G153"/>
    <mergeCell ref="H151:K153"/>
    <mergeCell ref="L151:O153"/>
    <mergeCell ref="BB151:BF153"/>
    <mergeCell ref="B154:B156"/>
    <mergeCell ref="C154:E156"/>
    <mergeCell ref="G154:G156"/>
    <mergeCell ref="H154:K156"/>
    <mergeCell ref="L154:O156"/>
    <mergeCell ref="BB154:BF156"/>
    <mergeCell ref="B157:B159"/>
    <mergeCell ref="C157:E159"/>
    <mergeCell ref="G157:G159"/>
    <mergeCell ref="H157:K159"/>
    <mergeCell ref="L157:O159"/>
    <mergeCell ref="BB157:BF159"/>
    <mergeCell ref="B160:B162"/>
    <mergeCell ref="C160:E162"/>
    <mergeCell ref="G160:G162"/>
    <mergeCell ref="H160:K162"/>
    <mergeCell ref="L160:O162"/>
    <mergeCell ref="BB160:BF162"/>
    <mergeCell ref="B163:B165"/>
    <mergeCell ref="C163:E165"/>
    <mergeCell ref="G163:G165"/>
    <mergeCell ref="H163:K165"/>
    <mergeCell ref="L163:O165"/>
    <mergeCell ref="BB163:BF165"/>
    <mergeCell ref="B166:B168"/>
    <mergeCell ref="C166:E168"/>
    <mergeCell ref="G166:G168"/>
    <mergeCell ref="H166:K168"/>
    <mergeCell ref="L166:O168"/>
    <mergeCell ref="BB166:BF168"/>
    <mergeCell ref="B169:B171"/>
    <mergeCell ref="C169:E171"/>
    <mergeCell ref="G169:G171"/>
    <mergeCell ref="H169:K171"/>
    <mergeCell ref="L169:O171"/>
    <mergeCell ref="BB169:BF171"/>
    <mergeCell ref="B172:B174"/>
    <mergeCell ref="C172:E174"/>
    <mergeCell ref="G172:G174"/>
    <mergeCell ref="H172:K174"/>
    <mergeCell ref="L172:O174"/>
    <mergeCell ref="BB172:BF174"/>
    <mergeCell ref="B175:B177"/>
    <mergeCell ref="C175:E177"/>
    <mergeCell ref="G175:G177"/>
    <mergeCell ref="H175:K177"/>
    <mergeCell ref="L175:O177"/>
    <mergeCell ref="BB175:BF177"/>
    <mergeCell ref="B178:B180"/>
    <mergeCell ref="C178:E180"/>
    <mergeCell ref="G178:G180"/>
    <mergeCell ref="H178:K180"/>
    <mergeCell ref="L178:O180"/>
    <mergeCell ref="BB178:BF180"/>
    <mergeCell ref="B181:B183"/>
    <mergeCell ref="C181:E183"/>
    <mergeCell ref="G181:G183"/>
    <mergeCell ref="H181:K183"/>
    <mergeCell ref="L181:O183"/>
    <mergeCell ref="BB181:BF183"/>
    <mergeCell ref="B184:B186"/>
    <mergeCell ref="C184:E186"/>
    <mergeCell ref="G184:G186"/>
    <mergeCell ref="H184:K186"/>
    <mergeCell ref="L184:O186"/>
    <mergeCell ref="BB184:BF186"/>
    <mergeCell ref="B187:B189"/>
    <mergeCell ref="C187:E189"/>
    <mergeCell ref="G187:G189"/>
    <mergeCell ref="H187:K189"/>
    <mergeCell ref="L187:O189"/>
    <mergeCell ref="BB187:BF189"/>
    <mergeCell ref="B190:B192"/>
    <mergeCell ref="C190:E192"/>
    <mergeCell ref="G190:G192"/>
    <mergeCell ref="H190:K192"/>
    <mergeCell ref="L190:O192"/>
    <mergeCell ref="BB190:BF192"/>
    <mergeCell ref="B193:B195"/>
    <mergeCell ref="C193:E195"/>
    <mergeCell ref="G193:G195"/>
    <mergeCell ref="H193:K195"/>
    <mergeCell ref="L193:O195"/>
    <mergeCell ref="BB193:BF195"/>
    <mergeCell ref="B196:B198"/>
    <mergeCell ref="C196:E198"/>
    <mergeCell ref="G196:G198"/>
    <mergeCell ref="H196:K198"/>
    <mergeCell ref="L196:O198"/>
    <mergeCell ref="BB196:BF198"/>
    <mergeCell ref="B199:B201"/>
    <mergeCell ref="C199:E201"/>
    <mergeCell ref="G199:G201"/>
    <mergeCell ref="H199:K201"/>
    <mergeCell ref="L199:O201"/>
    <mergeCell ref="BB199:BF201"/>
    <mergeCell ref="B202:B204"/>
    <mergeCell ref="C202:E204"/>
    <mergeCell ref="G202:G204"/>
    <mergeCell ref="H202:K204"/>
    <mergeCell ref="L202:O204"/>
    <mergeCell ref="BB202:BF204"/>
    <mergeCell ref="B205:B207"/>
    <mergeCell ref="C205:E207"/>
    <mergeCell ref="G205:G207"/>
    <mergeCell ref="H205:K207"/>
    <mergeCell ref="L205:O207"/>
    <mergeCell ref="BB205:BF207"/>
    <mergeCell ref="B208:B210"/>
    <mergeCell ref="C208:E210"/>
    <mergeCell ref="G208:G210"/>
    <mergeCell ref="H208:K210"/>
    <mergeCell ref="L208:O210"/>
    <mergeCell ref="BB208:BF210"/>
    <mergeCell ref="B211:B213"/>
    <mergeCell ref="C211:E213"/>
    <mergeCell ref="G211:G213"/>
    <mergeCell ref="H211:K213"/>
    <mergeCell ref="L211:O213"/>
    <mergeCell ref="BB211:BF213"/>
    <mergeCell ref="B214:B216"/>
    <mergeCell ref="C214:E216"/>
    <mergeCell ref="G214:G216"/>
    <mergeCell ref="H214:K216"/>
    <mergeCell ref="L214:O216"/>
    <mergeCell ref="BB214:BF216"/>
    <mergeCell ref="B217:B219"/>
    <mergeCell ref="C217:E219"/>
    <mergeCell ref="G217:G219"/>
    <mergeCell ref="H217:K219"/>
    <mergeCell ref="L217:O219"/>
    <mergeCell ref="BB217:BF219"/>
    <mergeCell ref="B220:B222"/>
    <mergeCell ref="C220:E222"/>
    <mergeCell ref="G220:G222"/>
    <mergeCell ref="H220:K222"/>
    <mergeCell ref="L220:O222"/>
    <mergeCell ref="BB220:BF222"/>
    <mergeCell ref="B223:B225"/>
    <mergeCell ref="C223:E225"/>
    <mergeCell ref="G223:G225"/>
    <mergeCell ref="H223:K225"/>
    <mergeCell ref="L223:O225"/>
    <mergeCell ref="BB223:BF225"/>
    <mergeCell ref="B226:B228"/>
    <mergeCell ref="C226:E228"/>
    <mergeCell ref="G226:G228"/>
    <mergeCell ref="H226:K228"/>
    <mergeCell ref="L226:O228"/>
    <mergeCell ref="BB226:BF228"/>
    <mergeCell ref="B229:B231"/>
    <mergeCell ref="C229:E231"/>
    <mergeCell ref="G229:G231"/>
    <mergeCell ref="H229:K231"/>
    <mergeCell ref="L229:O231"/>
    <mergeCell ref="BB229:BF231"/>
    <mergeCell ref="B232:B234"/>
    <mergeCell ref="C232:E234"/>
    <mergeCell ref="G232:G234"/>
    <mergeCell ref="H232:K234"/>
    <mergeCell ref="L232:O234"/>
    <mergeCell ref="BB232:BF234"/>
    <mergeCell ref="B235:B237"/>
    <mergeCell ref="C235:E237"/>
    <mergeCell ref="G235:G237"/>
    <mergeCell ref="H235:K237"/>
    <mergeCell ref="L235:O237"/>
    <mergeCell ref="BB235:BF237"/>
    <mergeCell ref="B238:B240"/>
    <mergeCell ref="C238:E240"/>
    <mergeCell ref="G238:G240"/>
    <mergeCell ref="H238:K240"/>
    <mergeCell ref="L238:O240"/>
    <mergeCell ref="BB238:BF240"/>
    <mergeCell ref="B241:B243"/>
    <mergeCell ref="C241:E243"/>
    <mergeCell ref="G241:G243"/>
    <mergeCell ref="H241:K243"/>
    <mergeCell ref="L241:O243"/>
    <mergeCell ref="BB241:BF243"/>
    <mergeCell ref="B244:B246"/>
    <mergeCell ref="C244:E246"/>
    <mergeCell ref="G244:G246"/>
    <mergeCell ref="H244:K246"/>
    <mergeCell ref="L244:O246"/>
    <mergeCell ref="BB244:BF246"/>
    <mergeCell ref="B247:B249"/>
    <mergeCell ref="C247:E249"/>
    <mergeCell ref="G247:G249"/>
    <mergeCell ref="H247:K249"/>
    <mergeCell ref="L247:O249"/>
    <mergeCell ref="BB247:BF249"/>
    <mergeCell ref="B250:B252"/>
    <mergeCell ref="C250:E252"/>
    <mergeCell ref="G250:G252"/>
    <mergeCell ref="H250:K252"/>
    <mergeCell ref="L250:O252"/>
    <mergeCell ref="BB250:BF252"/>
    <mergeCell ref="B253:B255"/>
    <mergeCell ref="C253:E255"/>
    <mergeCell ref="G253:G255"/>
    <mergeCell ref="H253:K255"/>
    <mergeCell ref="L253:O255"/>
    <mergeCell ref="BB253:BF255"/>
    <mergeCell ref="B256:B258"/>
    <mergeCell ref="C256:E258"/>
    <mergeCell ref="G256:G258"/>
    <mergeCell ref="H256:K258"/>
    <mergeCell ref="L256:O258"/>
    <mergeCell ref="BB256:BF258"/>
    <mergeCell ref="B259:B261"/>
    <mergeCell ref="C259:E261"/>
    <mergeCell ref="G259:G261"/>
    <mergeCell ref="H259:K261"/>
    <mergeCell ref="L259:O261"/>
    <mergeCell ref="BB259:BF261"/>
    <mergeCell ref="B262:B264"/>
    <mergeCell ref="C262:E264"/>
    <mergeCell ref="G262:G264"/>
    <mergeCell ref="H262:K264"/>
    <mergeCell ref="L262:O264"/>
    <mergeCell ref="BB262:BF264"/>
    <mergeCell ref="B265:B267"/>
    <mergeCell ref="C265:E267"/>
    <mergeCell ref="G265:G267"/>
    <mergeCell ref="H265:K267"/>
    <mergeCell ref="L265:O267"/>
    <mergeCell ref="BB265:BF267"/>
    <mergeCell ref="B268:B270"/>
    <mergeCell ref="C268:E270"/>
    <mergeCell ref="G268:G270"/>
    <mergeCell ref="H268:K270"/>
    <mergeCell ref="L268:O270"/>
    <mergeCell ref="BB268:BF270"/>
    <mergeCell ref="B271:B273"/>
    <mergeCell ref="C271:E273"/>
    <mergeCell ref="G271:G273"/>
    <mergeCell ref="H271:K273"/>
    <mergeCell ref="L271:O273"/>
    <mergeCell ref="BB271:BF273"/>
    <mergeCell ref="B274:B276"/>
    <mergeCell ref="C274:E276"/>
    <mergeCell ref="G274:G276"/>
    <mergeCell ref="H274:K276"/>
    <mergeCell ref="L274:O276"/>
    <mergeCell ref="BB274:BF276"/>
    <mergeCell ref="B277:B279"/>
    <mergeCell ref="C277:E279"/>
    <mergeCell ref="G277:G279"/>
    <mergeCell ref="H277:K279"/>
    <mergeCell ref="L277:O279"/>
    <mergeCell ref="BB277:BF279"/>
    <mergeCell ref="B280:B282"/>
    <mergeCell ref="C280:E282"/>
    <mergeCell ref="G280:G282"/>
    <mergeCell ref="H280:K282"/>
    <mergeCell ref="L280:O282"/>
    <mergeCell ref="BB280:BF282"/>
    <mergeCell ref="B283:B285"/>
    <mergeCell ref="C283:E285"/>
    <mergeCell ref="G283:G285"/>
    <mergeCell ref="H283:K285"/>
    <mergeCell ref="L283:O285"/>
    <mergeCell ref="BB283:BF285"/>
    <mergeCell ref="B286:B288"/>
    <mergeCell ref="C286:E288"/>
    <mergeCell ref="G286:G288"/>
    <mergeCell ref="H286:K288"/>
    <mergeCell ref="L286:O288"/>
    <mergeCell ref="BB286:BF288"/>
    <mergeCell ref="B289:B291"/>
    <mergeCell ref="C289:E291"/>
    <mergeCell ref="G289:G291"/>
    <mergeCell ref="H289:K291"/>
    <mergeCell ref="L289:O291"/>
    <mergeCell ref="BB289:BF291"/>
    <mergeCell ref="B292:B294"/>
    <mergeCell ref="C292:E294"/>
    <mergeCell ref="G292:G294"/>
    <mergeCell ref="H292:K294"/>
    <mergeCell ref="L292:O294"/>
    <mergeCell ref="BB292:BF294"/>
    <mergeCell ref="B295:B297"/>
    <mergeCell ref="C295:E297"/>
    <mergeCell ref="G295:G297"/>
    <mergeCell ref="H295:K297"/>
    <mergeCell ref="L295:O297"/>
    <mergeCell ref="BB295:BF297"/>
    <mergeCell ref="B298:B300"/>
    <mergeCell ref="C298:E300"/>
    <mergeCell ref="G298:G300"/>
    <mergeCell ref="H298:K300"/>
    <mergeCell ref="L298:O300"/>
    <mergeCell ref="BB298:BF300"/>
    <mergeCell ref="B301:B303"/>
    <mergeCell ref="C301:E303"/>
    <mergeCell ref="G301:G303"/>
    <mergeCell ref="H301:K303"/>
    <mergeCell ref="L301:O303"/>
    <mergeCell ref="BB301:BF303"/>
    <mergeCell ref="B304:B306"/>
    <mergeCell ref="C304:E306"/>
    <mergeCell ref="G304:G306"/>
    <mergeCell ref="H304:K306"/>
    <mergeCell ref="L304:O306"/>
    <mergeCell ref="BB304:BF306"/>
    <mergeCell ref="B307:B309"/>
    <mergeCell ref="C307:E309"/>
    <mergeCell ref="G307:G309"/>
    <mergeCell ref="H307:K309"/>
    <mergeCell ref="L307:O309"/>
    <mergeCell ref="BB307:BF309"/>
    <mergeCell ref="B310:B312"/>
    <mergeCell ref="C310:E312"/>
    <mergeCell ref="G310:G312"/>
    <mergeCell ref="H310:K312"/>
    <mergeCell ref="L310:O312"/>
    <mergeCell ref="BB310:BF312"/>
    <mergeCell ref="B313:B315"/>
    <mergeCell ref="C313:E315"/>
    <mergeCell ref="G313:G315"/>
    <mergeCell ref="H313:K315"/>
    <mergeCell ref="L313:O315"/>
    <mergeCell ref="BB313:BF315"/>
    <mergeCell ref="B316:B318"/>
    <mergeCell ref="C316:E318"/>
    <mergeCell ref="G316:G318"/>
    <mergeCell ref="H316:K318"/>
    <mergeCell ref="L316:O318"/>
    <mergeCell ref="BB316:BF318"/>
    <mergeCell ref="B319:B321"/>
    <mergeCell ref="C319:E321"/>
    <mergeCell ref="G319:G321"/>
    <mergeCell ref="H319:K321"/>
    <mergeCell ref="L319:O321"/>
    <mergeCell ref="BB319:BF321"/>
    <mergeCell ref="G323:K324"/>
    <mergeCell ref="BB323:BF326"/>
    <mergeCell ref="AX325:BA326"/>
  </mergeCells>
  <phoneticPr fontId="5" type="Hiragana"/>
  <conditionalFormatting sqref="S24">
    <cfRule type="expression" dxfId="2375" priority="3111">
      <formula>INDIRECT(ADDRESS(ROW(),COLUMN()))=TRUNC(INDIRECT(ADDRESS(ROW(),COLUMN())))</formula>
    </cfRule>
  </conditionalFormatting>
  <conditionalFormatting sqref="S23">
    <cfRule type="expression" dxfId="2374" priority="3110">
      <formula>INDIRECT(ADDRESS(ROW(),COLUMN()))=TRUNC(INDIRECT(ADDRESS(ROW(),COLUMN())))</formula>
    </cfRule>
  </conditionalFormatting>
  <conditionalFormatting sqref="T24:Y24">
    <cfRule type="expression" dxfId="2373" priority="3109">
      <formula>INDIRECT(ADDRESS(ROW(),COLUMN()))=TRUNC(INDIRECT(ADDRESS(ROW(),COLUMN())))</formula>
    </cfRule>
  </conditionalFormatting>
  <conditionalFormatting sqref="T23:Y23">
    <cfRule type="expression" dxfId="2372" priority="3108">
      <formula>INDIRECT(ADDRESS(ROW(),COLUMN()))=TRUNC(INDIRECT(ADDRESS(ROW(),COLUMN())))</formula>
    </cfRule>
  </conditionalFormatting>
  <conditionalFormatting sqref="AX23:BA24">
    <cfRule type="expression" dxfId="2371" priority="3107">
      <formula>INDIRECT(ADDRESS(ROW(),COLUMN()))=TRUNC(INDIRECT(ADDRESS(ROW(),COLUMN())))</formula>
    </cfRule>
  </conditionalFormatting>
  <conditionalFormatting sqref="AX26:BA27">
    <cfRule type="expression" dxfId="2370" priority="3106">
      <formula>INDIRECT(ADDRESS(ROW(),COLUMN()))=TRUNC(INDIRECT(ADDRESS(ROW(),COLUMN())))</formula>
    </cfRule>
  </conditionalFormatting>
  <conditionalFormatting sqref="AX29:BA30">
    <cfRule type="expression" dxfId="2369" priority="3105">
      <formula>INDIRECT(ADDRESS(ROW(),COLUMN()))=TRUNC(INDIRECT(ADDRESS(ROW(),COLUMN())))</formula>
    </cfRule>
  </conditionalFormatting>
  <conditionalFormatting sqref="AX32:BA33">
    <cfRule type="expression" dxfId="2368" priority="3104">
      <formula>INDIRECT(ADDRESS(ROW(),COLUMN()))=TRUNC(INDIRECT(ADDRESS(ROW(),COLUMN())))</formula>
    </cfRule>
  </conditionalFormatting>
  <conditionalFormatting sqref="AX35:BA36">
    <cfRule type="expression" dxfId="2367" priority="3103">
      <formula>INDIRECT(ADDRESS(ROW(),COLUMN()))=TRUNC(INDIRECT(ADDRESS(ROW(),COLUMN())))</formula>
    </cfRule>
  </conditionalFormatting>
  <conditionalFormatting sqref="AX38:BA39">
    <cfRule type="expression" dxfId="2366" priority="3102">
      <formula>INDIRECT(ADDRESS(ROW(),COLUMN()))=TRUNC(INDIRECT(ADDRESS(ROW(),COLUMN())))</formula>
    </cfRule>
  </conditionalFormatting>
  <conditionalFormatting sqref="AX41:BA42">
    <cfRule type="expression" dxfId="2365" priority="3101">
      <formula>INDIRECT(ADDRESS(ROW(),COLUMN()))=TRUNC(INDIRECT(ADDRESS(ROW(),COLUMN())))</formula>
    </cfRule>
  </conditionalFormatting>
  <conditionalFormatting sqref="AX44:BA45">
    <cfRule type="expression" dxfId="2364" priority="3100">
      <formula>INDIRECT(ADDRESS(ROW(),COLUMN()))=TRUNC(INDIRECT(ADDRESS(ROW(),COLUMN())))</formula>
    </cfRule>
  </conditionalFormatting>
  <conditionalFormatting sqref="AX47:BA48">
    <cfRule type="expression" dxfId="2363" priority="3099">
      <formula>INDIRECT(ADDRESS(ROW(),COLUMN()))=TRUNC(INDIRECT(ADDRESS(ROW(),COLUMN())))</formula>
    </cfRule>
  </conditionalFormatting>
  <conditionalFormatting sqref="AX50:BA51">
    <cfRule type="expression" dxfId="2362" priority="3098">
      <formula>INDIRECT(ADDRESS(ROW(),COLUMN()))=TRUNC(INDIRECT(ADDRESS(ROW(),COLUMN())))</formula>
    </cfRule>
  </conditionalFormatting>
  <conditionalFormatting sqref="AX53:BA54">
    <cfRule type="expression" dxfId="2361" priority="3097">
      <formula>INDIRECT(ADDRESS(ROW(),COLUMN()))=TRUNC(INDIRECT(ADDRESS(ROW(),COLUMN())))</formula>
    </cfRule>
  </conditionalFormatting>
  <conditionalFormatting sqref="AX56:BA57">
    <cfRule type="expression" dxfId="2360" priority="3096">
      <formula>INDIRECT(ADDRESS(ROW(),COLUMN()))=TRUNC(INDIRECT(ADDRESS(ROW(),COLUMN())))</formula>
    </cfRule>
  </conditionalFormatting>
  <conditionalFormatting sqref="AX59:BA60">
    <cfRule type="expression" dxfId="2359" priority="3095">
      <formula>INDIRECT(ADDRESS(ROW(),COLUMN()))=TRUNC(INDIRECT(ADDRESS(ROW(),COLUMN())))</formula>
    </cfRule>
  </conditionalFormatting>
  <conditionalFormatting sqref="BC14:BD14">
    <cfRule type="expression" dxfId="2358" priority="3094">
      <formula>INDIRECT(ADDRESS(ROW(),COLUMN()))=TRUNC(INDIRECT(ADDRESS(ROW(),COLUMN())))</formula>
    </cfRule>
  </conditionalFormatting>
  <conditionalFormatting sqref="Z23">
    <cfRule type="expression" dxfId="2357" priority="3092">
      <formula>INDIRECT(ADDRESS(ROW(),COLUMN()))=TRUNC(INDIRECT(ADDRESS(ROW(),COLUMN())))</formula>
    </cfRule>
  </conditionalFormatting>
  <conditionalFormatting sqref="AA23:AF23">
    <cfRule type="expression" dxfId="2356" priority="3090">
      <formula>INDIRECT(ADDRESS(ROW(),COLUMN()))=TRUNC(INDIRECT(ADDRESS(ROW(),COLUMN())))</formula>
    </cfRule>
  </conditionalFormatting>
  <conditionalFormatting sqref="AG23">
    <cfRule type="expression" dxfId="2355" priority="3088">
      <formula>INDIRECT(ADDRESS(ROW(),COLUMN()))=TRUNC(INDIRECT(ADDRESS(ROW(),COLUMN())))</formula>
    </cfRule>
  </conditionalFormatting>
  <conditionalFormatting sqref="AX170:BA171">
    <cfRule type="expression" dxfId="2354" priority="2081">
      <formula>INDIRECT(ADDRESS(ROW(),COLUMN()))=TRUNC(INDIRECT(ADDRESS(ROW(),COLUMN())))</formula>
    </cfRule>
  </conditionalFormatting>
  <conditionalFormatting sqref="AH23:AM23">
    <cfRule type="expression" dxfId="2353" priority="3086">
      <formula>INDIRECT(ADDRESS(ROW(),COLUMN()))=TRUNC(INDIRECT(ADDRESS(ROW(),COLUMN())))</formula>
    </cfRule>
  </conditionalFormatting>
  <conditionalFormatting sqref="AN23">
    <cfRule type="expression" dxfId="2352" priority="3084">
      <formula>INDIRECT(ADDRESS(ROW(),COLUMN()))=TRUNC(INDIRECT(ADDRESS(ROW(),COLUMN())))</formula>
    </cfRule>
  </conditionalFormatting>
  <conditionalFormatting sqref="S170">
    <cfRule type="expression" dxfId="2351" priority="2079">
      <formula>INDIRECT(ADDRESS(ROW(),COLUMN()))=TRUNC(INDIRECT(ADDRESS(ROW(),COLUMN())))</formula>
    </cfRule>
  </conditionalFormatting>
  <conditionalFormatting sqref="AO23:AT23">
    <cfRule type="expression" dxfId="2350" priority="3082">
      <formula>INDIRECT(ADDRESS(ROW(),COLUMN()))=TRUNC(INDIRECT(ADDRESS(ROW(),COLUMN())))</formula>
    </cfRule>
  </conditionalFormatting>
  <conditionalFormatting sqref="AU23">
    <cfRule type="expression" dxfId="2349" priority="3080">
      <formula>INDIRECT(ADDRESS(ROW(),COLUMN()))=TRUNC(INDIRECT(ADDRESS(ROW(),COLUMN())))</formula>
    </cfRule>
  </conditionalFormatting>
  <conditionalFormatting sqref="T170:Y170">
    <cfRule type="expression" dxfId="2348" priority="2077">
      <formula>INDIRECT(ADDRESS(ROW(),COLUMN()))=TRUNC(INDIRECT(ADDRESS(ROW(),COLUMN())))</formula>
    </cfRule>
  </conditionalFormatting>
  <conditionalFormatting sqref="AV23:AW23">
    <cfRule type="expression" dxfId="2347" priority="3078">
      <formula>INDIRECT(ADDRESS(ROW(),COLUMN()))=TRUNC(INDIRECT(ADDRESS(ROW(),COLUMN())))</formula>
    </cfRule>
  </conditionalFormatting>
  <conditionalFormatting sqref="S26">
    <cfRule type="expression" dxfId="2346" priority="3076">
      <formula>INDIRECT(ADDRESS(ROW(),COLUMN()))=TRUNC(INDIRECT(ADDRESS(ROW(),COLUMN())))</formula>
    </cfRule>
  </conditionalFormatting>
  <conditionalFormatting sqref="Z170">
    <cfRule type="expression" dxfId="2345" priority="2075">
      <formula>INDIRECT(ADDRESS(ROW(),COLUMN()))=TRUNC(INDIRECT(ADDRESS(ROW(),COLUMN())))</formula>
    </cfRule>
  </conditionalFormatting>
  <conditionalFormatting sqref="T26:Y26">
    <cfRule type="expression" dxfId="2344" priority="3074">
      <formula>INDIRECT(ADDRESS(ROW(),COLUMN()))=TRUNC(INDIRECT(ADDRESS(ROW(),COLUMN())))</formula>
    </cfRule>
  </conditionalFormatting>
  <conditionalFormatting sqref="AA170:AF170">
    <cfRule type="expression" dxfId="2343" priority="2073">
      <formula>INDIRECT(ADDRESS(ROW(),COLUMN()))=TRUNC(INDIRECT(ADDRESS(ROW(),COLUMN())))</formula>
    </cfRule>
  </conditionalFormatting>
  <conditionalFormatting sqref="Z26">
    <cfRule type="expression" dxfId="2342" priority="3072">
      <formula>INDIRECT(ADDRESS(ROW(),COLUMN()))=TRUNC(INDIRECT(ADDRESS(ROW(),COLUMN())))</formula>
    </cfRule>
  </conditionalFormatting>
  <conditionalFormatting sqref="AG170">
    <cfRule type="expression" dxfId="2341" priority="2071">
      <formula>INDIRECT(ADDRESS(ROW(),COLUMN()))=TRUNC(INDIRECT(ADDRESS(ROW(),COLUMN())))</formula>
    </cfRule>
  </conditionalFormatting>
  <conditionalFormatting sqref="AA26:AF26">
    <cfRule type="expression" dxfId="2340" priority="3070">
      <formula>INDIRECT(ADDRESS(ROW(),COLUMN()))=TRUNC(INDIRECT(ADDRESS(ROW(),COLUMN())))</formula>
    </cfRule>
  </conditionalFormatting>
  <conditionalFormatting sqref="AH170:AM170">
    <cfRule type="expression" dxfId="2339" priority="2069">
      <formula>INDIRECT(ADDRESS(ROW(),COLUMN()))=TRUNC(INDIRECT(ADDRESS(ROW(),COLUMN())))</formula>
    </cfRule>
  </conditionalFormatting>
  <conditionalFormatting sqref="AG26">
    <cfRule type="expression" dxfId="2338" priority="3068">
      <formula>INDIRECT(ADDRESS(ROW(),COLUMN()))=TRUNC(INDIRECT(ADDRESS(ROW(),COLUMN())))</formula>
    </cfRule>
  </conditionalFormatting>
  <conditionalFormatting sqref="AN170">
    <cfRule type="expression" dxfId="2337" priority="2067">
      <formula>INDIRECT(ADDRESS(ROW(),COLUMN()))=TRUNC(INDIRECT(ADDRESS(ROW(),COLUMN())))</formula>
    </cfRule>
  </conditionalFormatting>
  <conditionalFormatting sqref="AH26:AM26">
    <cfRule type="expression" dxfId="2336" priority="3066">
      <formula>INDIRECT(ADDRESS(ROW(),COLUMN()))=TRUNC(INDIRECT(ADDRESS(ROW(),COLUMN())))</formula>
    </cfRule>
  </conditionalFormatting>
  <conditionalFormatting sqref="AO170:AT170">
    <cfRule type="expression" dxfId="2335" priority="2065">
      <formula>INDIRECT(ADDRESS(ROW(),COLUMN()))=TRUNC(INDIRECT(ADDRESS(ROW(),COLUMN())))</formula>
    </cfRule>
  </conditionalFormatting>
  <conditionalFormatting sqref="AN26">
    <cfRule type="expression" dxfId="2334" priority="3064">
      <formula>INDIRECT(ADDRESS(ROW(),COLUMN()))=TRUNC(INDIRECT(ADDRESS(ROW(),COLUMN())))</formula>
    </cfRule>
  </conditionalFormatting>
  <conditionalFormatting sqref="AU170">
    <cfRule type="expression" dxfId="2333" priority="2063">
      <formula>INDIRECT(ADDRESS(ROW(),COLUMN()))=TRUNC(INDIRECT(ADDRESS(ROW(),COLUMN())))</formula>
    </cfRule>
  </conditionalFormatting>
  <conditionalFormatting sqref="AO26:AT26">
    <cfRule type="expression" dxfId="2332" priority="3062">
      <formula>INDIRECT(ADDRESS(ROW(),COLUMN()))=TRUNC(INDIRECT(ADDRESS(ROW(),COLUMN())))</formula>
    </cfRule>
  </conditionalFormatting>
  <conditionalFormatting sqref="AV170:AW170">
    <cfRule type="expression" dxfId="2331" priority="2061">
      <formula>INDIRECT(ADDRESS(ROW(),COLUMN()))=TRUNC(INDIRECT(ADDRESS(ROW(),COLUMN())))</formula>
    </cfRule>
  </conditionalFormatting>
  <conditionalFormatting sqref="AU26">
    <cfRule type="expression" dxfId="2330" priority="3060">
      <formula>INDIRECT(ADDRESS(ROW(),COLUMN()))=TRUNC(INDIRECT(ADDRESS(ROW(),COLUMN())))</formula>
    </cfRule>
  </conditionalFormatting>
  <conditionalFormatting sqref="AV26:AW26">
    <cfRule type="expression" dxfId="2329" priority="3058">
      <formula>INDIRECT(ADDRESS(ROW(),COLUMN()))=TRUNC(INDIRECT(ADDRESS(ROW(),COLUMN())))</formula>
    </cfRule>
  </conditionalFormatting>
  <conditionalFormatting sqref="S29">
    <cfRule type="expression" dxfId="2328" priority="3056">
      <formula>INDIRECT(ADDRESS(ROW(),COLUMN()))=TRUNC(INDIRECT(ADDRESS(ROW(),COLUMN())))</formula>
    </cfRule>
  </conditionalFormatting>
  <conditionalFormatting sqref="T29:Y29">
    <cfRule type="expression" dxfId="2327" priority="3054">
      <formula>INDIRECT(ADDRESS(ROW(),COLUMN()))=TRUNC(INDIRECT(ADDRESS(ROW(),COLUMN())))</formula>
    </cfRule>
  </conditionalFormatting>
  <conditionalFormatting sqref="Z29">
    <cfRule type="expression" dxfId="2326" priority="3052">
      <formula>INDIRECT(ADDRESS(ROW(),COLUMN()))=TRUNC(INDIRECT(ADDRESS(ROW(),COLUMN())))</formula>
    </cfRule>
  </conditionalFormatting>
  <conditionalFormatting sqref="AA29:AF29">
    <cfRule type="expression" dxfId="2325" priority="3050">
      <formula>INDIRECT(ADDRESS(ROW(),COLUMN()))=TRUNC(INDIRECT(ADDRESS(ROW(),COLUMN())))</formula>
    </cfRule>
  </conditionalFormatting>
  <conditionalFormatting sqref="AG29">
    <cfRule type="expression" dxfId="2324" priority="3048">
      <formula>INDIRECT(ADDRESS(ROW(),COLUMN()))=TRUNC(INDIRECT(ADDRESS(ROW(),COLUMN())))</formula>
    </cfRule>
  </conditionalFormatting>
  <conditionalFormatting sqref="AH29:AM29">
    <cfRule type="expression" dxfId="2323" priority="3046">
      <formula>INDIRECT(ADDRESS(ROW(),COLUMN()))=TRUNC(INDIRECT(ADDRESS(ROW(),COLUMN())))</formula>
    </cfRule>
  </conditionalFormatting>
  <conditionalFormatting sqref="AN29">
    <cfRule type="expression" dxfId="2322" priority="3044">
      <formula>INDIRECT(ADDRESS(ROW(),COLUMN()))=TRUNC(INDIRECT(ADDRESS(ROW(),COLUMN())))</formula>
    </cfRule>
  </conditionalFormatting>
  <conditionalFormatting sqref="AO29:AT29">
    <cfRule type="expression" dxfId="2321" priority="3042">
      <formula>INDIRECT(ADDRESS(ROW(),COLUMN()))=TRUNC(INDIRECT(ADDRESS(ROW(),COLUMN())))</formula>
    </cfRule>
  </conditionalFormatting>
  <conditionalFormatting sqref="AU29">
    <cfRule type="expression" dxfId="2320" priority="3040">
      <formula>INDIRECT(ADDRESS(ROW(),COLUMN()))=TRUNC(INDIRECT(ADDRESS(ROW(),COLUMN())))</formula>
    </cfRule>
  </conditionalFormatting>
  <conditionalFormatting sqref="AV29:AW29">
    <cfRule type="expression" dxfId="2319" priority="3038">
      <formula>INDIRECT(ADDRESS(ROW(),COLUMN()))=TRUNC(INDIRECT(ADDRESS(ROW(),COLUMN())))</formula>
    </cfRule>
  </conditionalFormatting>
  <conditionalFormatting sqref="S32">
    <cfRule type="expression" dxfId="2318" priority="3036">
      <formula>INDIRECT(ADDRESS(ROW(),COLUMN()))=TRUNC(INDIRECT(ADDRESS(ROW(),COLUMN())))</formula>
    </cfRule>
  </conditionalFormatting>
  <conditionalFormatting sqref="T32:Y32">
    <cfRule type="expression" dxfId="2317" priority="3034">
      <formula>INDIRECT(ADDRESS(ROW(),COLUMN()))=TRUNC(INDIRECT(ADDRESS(ROW(),COLUMN())))</formula>
    </cfRule>
  </conditionalFormatting>
  <conditionalFormatting sqref="Z32">
    <cfRule type="expression" dxfId="2316" priority="3032">
      <formula>INDIRECT(ADDRESS(ROW(),COLUMN()))=TRUNC(INDIRECT(ADDRESS(ROW(),COLUMN())))</formula>
    </cfRule>
  </conditionalFormatting>
  <conditionalFormatting sqref="AA32:AF32">
    <cfRule type="expression" dxfId="2315" priority="3030">
      <formula>INDIRECT(ADDRESS(ROW(),COLUMN()))=TRUNC(INDIRECT(ADDRESS(ROW(),COLUMN())))</formula>
    </cfRule>
  </conditionalFormatting>
  <conditionalFormatting sqref="AG32">
    <cfRule type="expression" dxfId="2314" priority="3028">
      <formula>INDIRECT(ADDRESS(ROW(),COLUMN()))=TRUNC(INDIRECT(ADDRESS(ROW(),COLUMN())))</formula>
    </cfRule>
  </conditionalFormatting>
  <conditionalFormatting sqref="AH32:AM32">
    <cfRule type="expression" dxfId="2313" priority="3026">
      <formula>INDIRECT(ADDRESS(ROW(),COLUMN()))=TRUNC(INDIRECT(ADDRESS(ROW(),COLUMN())))</formula>
    </cfRule>
  </conditionalFormatting>
  <conditionalFormatting sqref="AN32">
    <cfRule type="expression" dxfId="2312" priority="3024">
      <formula>INDIRECT(ADDRESS(ROW(),COLUMN()))=TRUNC(INDIRECT(ADDRESS(ROW(),COLUMN())))</formula>
    </cfRule>
  </conditionalFormatting>
  <conditionalFormatting sqref="AO32:AT32">
    <cfRule type="expression" dxfId="2311" priority="3022">
      <formula>INDIRECT(ADDRESS(ROW(),COLUMN()))=TRUNC(INDIRECT(ADDRESS(ROW(),COLUMN())))</formula>
    </cfRule>
  </conditionalFormatting>
  <conditionalFormatting sqref="AU32">
    <cfRule type="expression" dxfId="2310" priority="3020">
      <formula>INDIRECT(ADDRESS(ROW(),COLUMN()))=TRUNC(INDIRECT(ADDRESS(ROW(),COLUMN())))</formula>
    </cfRule>
  </conditionalFormatting>
  <conditionalFormatting sqref="AX176:BA177">
    <cfRule type="expression" dxfId="2309" priority="2039">
      <formula>INDIRECT(ADDRESS(ROW(),COLUMN()))=TRUNC(INDIRECT(ADDRESS(ROW(),COLUMN())))</formula>
    </cfRule>
  </conditionalFormatting>
  <conditionalFormatting sqref="AV32:AW32">
    <cfRule type="expression" dxfId="2308" priority="3018">
      <formula>INDIRECT(ADDRESS(ROW(),COLUMN()))=TRUNC(INDIRECT(ADDRESS(ROW(),COLUMN())))</formula>
    </cfRule>
  </conditionalFormatting>
  <conditionalFormatting sqref="S35">
    <cfRule type="expression" dxfId="2307" priority="3016">
      <formula>INDIRECT(ADDRESS(ROW(),COLUMN()))=TRUNC(INDIRECT(ADDRESS(ROW(),COLUMN())))</formula>
    </cfRule>
  </conditionalFormatting>
  <conditionalFormatting sqref="T35:Y35">
    <cfRule type="expression" dxfId="2306" priority="3014">
      <formula>INDIRECT(ADDRESS(ROW(),COLUMN()))=TRUNC(INDIRECT(ADDRESS(ROW(),COLUMN())))</formula>
    </cfRule>
  </conditionalFormatting>
  <conditionalFormatting sqref="Z35">
    <cfRule type="expression" dxfId="2305" priority="3012">
      <formula>INDIRECT(ADDRESS(ROW(),COLUMN()))=TRUNC(INDIRECT(ADDRESS(ROW(),COLUMN())))</formula>
    </cfRule>
  </conditionalFormatting>
  <conditionalFormatting sqref="AA35:AF35">
    <cfRule type="expression" dxfId="2304" priority="3010">
      <formula>INDIRECT(ADDRESS(ROW(),COLUMN()))=TRUNC(INDIRECT(ADDRESS(ROW(),COLUMN())))</formula>
    </cfRule>
  </conditionalFormatting>
  <conditionalFormatting sqref="AG35">
    <cfRule type="expression" dxfId="2303" priority="3008">
      <formula>INDIRECT(ADDRESS(ROW(),COLUMN()))=TRUNC(INDIRECT(ADDRESS(ROW(),COLUMN())))</formula>
    </cfRule>
  </conditionalFormatting>
  <conditionalFormatting sqref="S176">
    <cfRule type="expression" dxfId="2302" priority="2037">
      <formula>INDIRECT(ADDRESS(ROW(),COLUMN()))=TRUNC(INDIRECT(ADDRESS(ROW(),COLUMN())))</formula>
    </cfRule>
  </conditionalFormatting>
  <conditionalFormatting sqref="AH35:AM35">
    <cfRule type="expression" dxfId="2301" priority="3006">
      <formula>INDIRECT(ADDRESS(ROW(),COLUMN()))=TRUNC(INDIRECT(ADDRESS(ROW(),COLUMN())))</formula>
    </cfRule>
  </conditionalFormatting>
  <conditionalFormatting sqref="T176:Y176">
    <cfRule type="expression" dxfId="2300" priority="2035">
      <formula>INDIRECT(ADDRESS(ROW(),COLUMN()))=TRUNC(INDIRECT(ADDRESS(ROW(),COLUMN())))</formula>
    </cfRule>
  </conditionalFormatting>
  <conditionalFormatting sqref="AN35">
    <cfRule type="expression" dxfId="2299" priority="3004">
      <formula>INDIRECT(ADDRESS(ROW(),COLUMN()))=TRUNC(INDIRECT(ADDRESS(ROW(),COLUMN())))</formula>
    </cfRule>
  </conditionalFormatting>
  <conditionalFormatting sqref="Z176">
    <cfRule type="expression" dxfId="2298" priority="2033">
      <formula>INDIRECT(ADDRESS(ROW(),COLUMN()))=TRUNC(INDIRECT(ADDRESS(ROW(),COLUMN())))</formula>
    </cfRule>
  </conditionalFormatting>
  <conditionalFormatting sqref="AO35:AT35">
    <cfRule type="expression" dxfId="2297" priority="3002">
      <formula>INDIRECT(ADDRESS(ROW(),COLUMN()))=TRUNC(INDIRECT(ADDRESS(ROW(),COLUMN())))</formula>
    </cfRule>
  </conditionalFormatting>
  <conditionalFormatting sqref="AA176:AF176">
    <cfRule type="expression" dxfId="2296" priority="2031">
      <formula>INDIRECT(ADDRESS(ROW(),COLUMN()))=TRUNC(INDIRECT(ADDRESS(ROW(),COLUMN())))</formula>
    </cfRule>
  </conditionalFormatting>
  <conditionalFormatting sqref="AU35">
    <cfRule type="expression" dxfId="2295" priority="3000">
      <formula>INDIRECT(ADDRESS(ROW(),COLUMN()))=TRUNC(INDIRECT(ADDRESS(ROW(),COLUMN())))</formula>
    </cfRule>
  </conditionalFormatting>
  <conditionalFormatting sqref="AG176">
    <cfRule type="expression" dxfId="2294" priority="2029">
      <formula>INDIRECT(ADDRESS(ROW(),COLUMN()))=TRUNC(INDIRECT(ADDRESS(ROW(),COLUMN())))</formula>
    </cfRule>
  </conditionalFormatting>
  <conditionalFormatting sqref="AV35:AW35">
    <cfRule type="expression" dxfId="2293" priority="2998">
      <formula>INDIRECT(ADDRESS(ROW(),COLUMN()))=TRUNC(INDIRECT(ADDRESS(ROW(),COLUMN())))</formula>
    </cfRule>
  </conditionalFormatting>
  <conditionalFormatting sqref="S38">
    <cfRule type="expression" dxfId="2292" priority="2996">
      <formula>INDIRECT(ADDRESS(ROW(),COLUMN()))=TRUNC(INDIRECT(ADDRESS(ROW(),COLUMN())))</formula>
    </cfRule>
  </conditionalFormatting>
  <conditionalFormatting sqref="T38:Y38">
    <cfRule type="expression" dxfId="2291" priority="2994">
      <formula>INDIRECT(ADDRESS(ROW(),COLUMN()))=TRUNC(INDIRECT(ADDRESS(ROW(),COLUMN())))</formula>
    </cfRule>
  </conditionalFormatting>
  <conditionalFormatting sqref="Z38">
    <cfRule type="expression" dxfId="2290" priority="2992">
      <formula>INDIRECT(ADDRESS(ROW(),COLUMN()))=TRUNC(INDIRECT(ADDRESS(ROW(),COLUMN())))</formula>
    </cfRule>
  </conditionalFormatting>
  <conditionalFormatting sqref="AA38:AF38">
    <cfRule type="expression" dxfId="2289" priority="2990">
      <formula>INDIRECT(ADDRESS(ROW(),COLUMN()))=TRUNC(INDIRECT(ADDRESS(ROW(),COLUMN())))</formula>
    </cfRule>
  </conditionalFormatting>
  <conditionalFormatting sqref="AG38">
    <cfRule type="expression" dxfId="2288" priority="2988">
      <formula>INDIRECT(ADDRESS(ROW(),COLUMN()))=TRUNC(INDIRECT(ADDRESS(ROW(),COLUMN())))</formula>
    </cfRule>
  </conditionalFormatting>
  <conditionalFormatting sqref="AH176:AM176">
    <cfRule type="expression" dxfId="2287" priority="2027">
      <formula>INDIRECT(ADDRESS(ROW(),COLUMN()))=TRUNC(INDIRECT(ADDRESS(ROW(),COLUMN())))</formula>
    </cfRule>
  </conditionalFormatting>
  <conditionalFormatting sqref="AH38:AM38">
    <cfRule type="expression" dxfId="2286" priority="2986">
      <formula>INDIRECT(ADDRESS(ROW(),COLUMN()))=TRUNC(INDIRECT(ADDRESS(ROW(),COLUMN())))</formula>
    </cfRule>
  </conditionalFormatting>
  <conditionalFormatting sqref="AN176">
    <cfRule type="expression" dxfId="2285" priority="2025">
      <formula>INDIRECT(ADDRESS(ROW(),COLUMN()))=TRUNC(INDIRECT(ADDRESS(ROW(),COLUMN())))</formula>
    </cfRule>
  </conditionalFormatting>
  <conditionalFormatting sqref="AN38">
    <cfRule type="expression" dxfId="2284" priority="2984">
      <formula>INDIRECT(ADDRESS(ROW(),COLUMN()))=TRUNC(INDIRECT(ADDRESS(ROW(),COLUMN())))</formula>
    </cfRule>
  </conditionalFormatting>
  <conditionalFormatting sqref="AO176:AT176">
    <cfRule type="expression" dxfId="2283" priority="2023">
      <formula>INDIRECT(ADDRESS(ROW(),COLUMN()))=TRUNC(INDIRECT(ADDRESS(ROW(),COLUMN())))</formula>
    </cfRule>
  </conditionalFormatting>
  <conditionalFormatting sqref="AO38:AT38">
    <cfRule type="expression" dxfId="2282" priority="2982">
      <formula>INDIRECT(ADDRESS(ROW(),COLUMN()))=TRUNC(INDIRECT(ADDRESS(ROW(),COLUMN())))</formula>
    </cfRule>
  </conditionalFormatting>
  <conditionalFormatting sqref="AU176">
    <cfRule type="expression" dxfId="2281" priority="2021">
      <formula>INDIRECT(ADDRESS(ROW(),COLUMN()))=TRUNC(INDIRECT(ADDRESS(ROW(),COLUMN())))</formula>
    </cfRule>
  </conditionalFormatting>
  <conditionalFormatting sqref="AU38">
    <cfRule type="expression" dxfId="2280" priority="2980">
      <formula>INDIRECT(ADDRESS(ROW(),COLUMN()))=TRUNC(INDIRECT(ADDRESS(ROW(),COLUMN())))</formula>
    </cfRule>
  </conditionalFormatting>
  <conditionalFormatting sqref="AV176:AW176">
    <cfRule type="expression" dxfId="2279" priority="2019">
      <formula>INDIRECT(ADDRESS(ROW(),COLUMN()))=TRUNC(INDIRECT(ADDRESS(ROW(),COLUMN())))</formula>
    </cfRule>
  </conditionalFormatting>
  <conditionalFormatting sqref="AV38:AW38">
    <cfRule type="expression" dxfId="2278" priority="2978">
      <formula>INDIRECT(ADDRESS(ROW(),COLUMN()))=TRUNC(INDIRECT(ADDRESS(ROW(),COLUMN())))</formula>
    </cfRule>
  </conditionalFormatting>
  <conditionalFormatting sqref="S41">
    <cfRule type="expression" dxfId="2277" priority="2976">
      <formula>INDIRECT(ADDRESS(ROW(),COLUMN()))=TRUNC(INDIRECT(ADDRESS(ROW(),COLUMN())))</formula>
    </cfRule>
  </conditionalFormatting>
  <conditionalFormatting sqref="T41:Y41">
    <cfRule type="expression" dxfId="2276" priority="2974">
      <formula>INDIRECT(ADDRESS(ROW(),COLUMN()))=TRUNC(INDIRECT(ADDRESS(ROW(),COLUMN())))</formula>
    </cfRule>
  </conditionalFormatting>
  <conditionalFormatting sqref="Z41">
    <cfRule type="expression" dxfId="2275" priority="2972">
      <formula>INDIRECT(ADDRESS(ROW(),COLUMN()))=TRUNC(INDIRECT(ADDRESS(ROW(),COLUMN())))</formula>
    </cfRule>
  </conditionalFormatting>
  <conditionalFormatting sqref="AA41:AF41">
    <cfRule type="expression" dxfId="2274" priority="2970">
      <formula>INDIRECT(ADDRESS(ROW(),COLUMN()))=TRUNC(INDIRECT(ADDRESS(ROW(),COLUMN())))</formula>
    </cfRule>
  </conditionalFormatting>
  <conditionalFormatting sqref="AG41">
    <cfRule type="expression" dxfId="2273" priority="2968">
      <formula>INDIRECT(ADDRESS(ROW(),COLUMN()))=TRUNC(INDIRECT(ADDRESS(ROW(),COLUMN())))</formula>
    </cfRule>
  </conditionalFormatting>
  <conditionalFormatting sqref="AH41:AM41">
    <cfRule type="expression" dxfId="2272" priority="2966">
      <formula>INDIRECT(ADDRESS(ROW(),COLUMN()))=TRUNC(INDIRECT(ADDRESS(ROW(),COLUMN())))</formula>
    </cfRule>
  </conditionalFormatting>
  <conditionalFormatting sqref="AN41">
    <cfRule type="expression" dxfId="2271" priority="2964">
      <formula>INDIRECT(ADDRESS(ROW(),COLUMN()))=TRUNC(INDIRECT(ADDRESS(ROW(),COLUMN())))</formula>
    </cfRule>
  </conditionalFormatting>
  <conditionalFormatting sqref="AO41:AT41">
    <cfRule type="expression" dxfId="2270" priority="2962">
      <formula>INDIRECT(ADDRESS(ROW(),COLUMN()))=TRUNC(INDIRECT(ADDRESS(ROW(),COLUMN())))</formula>
    </cfRule>
  </conditionalFormatting>
  <conditionalFormatting sqref="AU41">
    <cfRule type="expression" dxfId="2269" priority="2960">
      <formula>INDIRECT(ADDRESS(ROW(),COLUMN()))=TRUNC(INDIRECT(ADDRESS(ROW(),COLUMN())))</formula>
    </cfRule>
  </conditionalFormatting>
  <conditionalFormatting sqref="AV41:AW41">
    <cfRule type="expression" dxfId="2268" priority="2958">
      <formula>INDIRECT(ADDRESS(ROW(),COLUMN()))=TRUNC(INDIRECT(ADDRESS(ROW(),COLUMN())))</formula>
    </cfRule>
  </conditionalFormatting>
  <conditionalFormatting sqref="S44">
    <cfRule type="expression" dxfId="2267" priority="2956">
      <formula>INDIRECT(ADDRESS(ROW(),COLUMN()))=TRUNC(INDIRECT(ADDRESS(ROW(),COLUMN())))</formula>
    </cfRule>
  </conditionalFormatting>
  <conditionalFormatting sqref="T44:Y44">
    <cfRule type="expression" dxfId="2266" priority="2954">
      <formula>INDIRECT(ADDRESS(ROW(),COLUMN()))=TRUNC(INDIRECT(ADDRESS(ROW(),COLUMN())))</formula>
    </cfRule>
  </conditionalFormatting>
  <conditionalFormatting sqref="Z44">
    <cfRule type="expression" dxfId="2265" priority="2952">
      <formula>INDIRECT(ADDRESS(ROW(),COLUMN()))=TRUNC(INDIRECT(ADDRESS(ROW(),COLUMN())))</formula>
    </cfRule>
  </conditionalFormatting>
  <conditionalFormatting sqref="AA44:AF44">
    <cfRule type="expression" dxfId="2264" priority="2950">
      <formula>INDIRECT(ADDRESS(ROW(),COLUMN()))=TRUNC(INDIRECT(ADDRESS(ROW(),COLUMN())))</formula>
    </cfRule>
  </conditionalFormatting>
  <conditionalFormatting sqref="AG44">
    <cfRule type="expression" dxfId="2263" priority="2948">
      <formula>INDIRECT(ADDRESS(ROW(),COLUMN()))=TRUNC(INDIRECT(ADDRESS(ROW(),COLUMN())))</formula>
    </cfRule>
  </conditionalFormatting>
  <conditionalFormatting sqref="AH44:AM44">
    <cfRule type="expression" dxfId="2262" priority="2946">
      <formula>INDIRECT(ADDRESS(ROW(),COLUMN()))=TRUNC(INDIRECT(ADDRESS(ROW(),COLUMN())))</formula>
    </cfRule>
  </conditionalFormatting>
  <conditionalFormatting sqref="AN44">
    <cfRule type="expression" dxfId="2261" priority="2944">
      <formula>INDIRECT(ADDRESS(ROW(),COLUMN()))=TRUNC(INDIRECT(ADDRESS(ROW(),COLUMN())))</formula>
    </cfRule>
  </conditionalFormatting>
  <conditionalFormatting sqref="AO44:AT44">
    <cfRule type="expression" dxfId="2260" priority="2942">
      <formula>INDIRECT(ADDRESS(ROW(),COLUMN()))=TRUNC(INDIRECT(ADDRESS(ROW(),COLUMN())))</formula>
    </cfRule>
  </conditionalFormatting>
  <conditionalFormatting sqref="AU44">
    <cfRule type="expression" dxfId="2259" priority="2940">
      <formula>INDIRECT(ADDRESS(ROW(),COLUMN()))=TRUNC(INDIRECT(ADDRESS(ROW(),COLUMN())))</formula>
    </cfRule>
  </conditionalFormatting>
  <conditionalFormatting sqref="AV44:AW44">
    <cfRule type="expression" dxfId="2258" priority="2938">
      <formula>INDIRECT(ADDRESS(ROW(),COLUMN()))=TRUNC(INDIRECT(ADDRESS(ROW(),COLUMN())))</formula>
    </cfRule>
  </conditionalFormatting>
  <conditionalFormatting sqref="S47">
    <cfRule type="expression" dxfId="2257" priority="2936">
      <formula>INDIRECT(ADDRESS(ROW(),COLUMN()))=TRUNC(INDIRECT(ADDRESS(ROW(),COLUMN())))</formula>
    </cfRule>
  </conditionalFormatting>
  <conditionalFormatting sqref="T47:Y47">
    <cfRule type="expression" dxfId="2256" priority="2934">
      <formula>INDIRECT(ADDRESS(ROW(),COLUMN()))=TRUNC(INDIRECT(ADDRESS(ROW(),COLUMN())))</formula>
    </cfRule>
  </conditionalFormatting>
  <conditionalFormatting sqref="Z47">
    <cfRule type="expression" dxfId="2255" priority="2932">
      <formula>INDIRECT(ADDRESS(ROW(),COLUMN()))=TRUNC(INDIRECT(ADDRESS(ROW(),COLUMN())))</formula>
    </cfRule>
  </conditionalFormatting>
  <conditionalFormatting sqref="AA47:AF47">
    <cfRule type="expression" dxfId="2254" priority="2930">
      <formula>INDIRECT(ADDRESS(ROW(),COLUMN()))=TRUNC(INDIRECT(ADDRESS(ROW(),COLUMN())))</formula>
    </cfRule>
  </conditionalFormatting>
  <conditionalFormatting sqref="AG47">
    <cfRule type="expression" dxfId="2253" priority="2928">
      <formula>INDIRECT(ADDRESS(ROW(),COLUMN()))=TRUNC(INDIRECT(ADDRESS(ROW(),COLUMN())))</formula>
    </cfRule>
  </conditionalFormatting>
  <conditionalFormatting sqref="AX182:BA183">
    <cfRule type="expression" dxfId="2252" priority="1997">
      <formula>INDIRECT(ADDRESS(ROW(),COLUMN()))=TRUNC(INDIRECT(ADDRESS(ROW(),COLUMN())))</formula>
    </cfRule>
  </conditionalFormatting>
  <conditionalFormatting sqref="AH47:AM47">
    <cfRule type="expression" dxfId="2251" priority="2926">
      <formula>INDIRECT(ADDRESS(ROW(),COLUMN()))=TRUNC(INDIRECT(ADDRESS(ROW(),COLUMN())))</formula>
    </cfRule>
  </conditionalFormatting>
  <conditionalFormatting sqref="S182">
    <cfRule type="expression" dxfId="2250" priority="1995">
      <formula>INDIRECT(ADDRESS(ROW(),COLUMN()))=TRUNC(INDIRECT(ADDRESS(ROW(),COLUMN())))</formula>
    </cfRule>
  </conditionalFormatting>
  <conditionalFormatting sqref="AN47">
    <cfRule type="expression" dxfId="2249" priority="2924">
      <formula>INDIRECT(ADDRESS(ROW(),COLUMN()))=TRUNC(INDIRECT(ADDRESS(ROW(),COLUMN())))</formula>
    </cfRule>
  </conditionalFormatting>
  <conditionalFormatting sqref="T182:Y182">
    <cfRule type="expression" dxfId="2248" priority="1993">
      <formula>INDIRECT(ADDRESS(ROW(),COLUMN()))=TRUNC(INDIRECT(ADDRESS(ROW(),COLUMN())))</formula>
    </cfRule>
  </conditionalFormatting>
  <conditionalFormatting sqref="AO47:AT47">
    <cfRule type="expression" dxfId="2247" priority="2922">
      <formula>INDIRECT(ADDRESS(ROW(),COLUMN()))=TRUNC(INDIRECT(ADDRESS(ROW(),COLUMN())))</formula>
    </cfRule>
  </conditionalFormatting>
  <conditionalFormatting sqref="Z182">
    <cfRule type="expression" dxfId="2246" priority="1991">
      <formula>INDIRECT(ADDRESS(ROW(),COLUMN()))=TRUNC(INDIRECT(ADDRESS(ROW(),COLUMN())))</formula>
    </cfRule>
  </conditionalFormatting>
  <conditionalFormatting sqref="AU47">
    <cfRule type="expression" dxfId="2245" priority="2920">
      <formula>INDIRECT(ADDRESS(ROW(),COLUMN()))=TRUNC(INDIRECT(ADDRESS(ROW(),COLUMN())))</formula>
    </cfRule>
  </conditionalFormatting>
  <conditionalFormatting sqref="AA182:AF182">
    <cfRule type="expression" dxfId="2244" priority="1989">
      <formula>INDIRECT(ADDRESS(ROW(),COLUMN()))=TRUNC(INDIRECT(ADDRESS(ROW(),COLUMN())))</formula>
    </cfRule>
  </conditionalFormatting>
  <conditionalFormatting sqref="AV47:AW47">
    <cfRule type="expression" dxfId="2243" priority="2918">
      <formula>INDIRECT(ADDRESS(ROW(),COLUMN()))=TRUNC(INDIRECT(ADDRESS(ROW(),COLUMN())))</formula>
    </cfRule>
  </conditionalFormatting>
  <conditionalFormatting sqref="S50">
    <cfRule type="expression" dxfId="2242" priority="2916">
      <formula>INDIRECT(ADDRESS(ROW(),COLUMN()))=TRUNC(INDIRECT(ADDRESS(ROW(),COLUMN())))</formula>
    </cfRule>
  </conditionalFormatting>
  <conditionalFormatting sqref="T50:Y50">
    <cfRule type="expression" dxfId="2241" priority="2914">
      <formula>INDIRECT(ADDRESS(ROW(),COLUMN()))=TRUNC(INDIRECT(ADDRESS(ROW(),COLUMN())))</formula>
    </cfRule>
  </conditionalFormatting>
  <conditionalFormatting sqref="Z50">
    <cfRule type="expression" dxfId="2240" priority="2912">
      <formula>INDIRECT(ADDRESS(ROW(),COLUMN()))=TRUNC(INDIRECT(ADDRESS(ROW(),COLUMN())))</formula>
    </cfRule>
  </conditionalFormatting>
  <conditionalFormatting sqref="AA50:AF50">
    <cfRule type="expression" dxfId="2239" priority="2910">
      <formula>INDIRECT(ADDRESS(ROW(),COLUMN()))=TRUNC(INDIRECT(ADDRESS(ROW(),COLUMN())))</formula>
    </cfRule>
  </conditionalFormatting>
  <conditionalFormatting sqref="AG50">
    <cfRule type="expression" dxfId="2238" priority="2908">
      <formula>INDIRECT(ADDRESS(ROW(),COLUMN()))=TRUNC(INDIRECT(ADDRESS(ROW(),COLUMN())))</formula>
    </cfRule>
  </conditionalFormatting>
  <conditionalFormatting sqref="AG182">
    <cfRule type="expression" dxfId="2237" priority="1987">
      <formula>INDIRECT(ADDRESS(ROW(),COLUMN()))=TRUNC(INDIRECT(ADDRESS(ROW(),COLUMN())))</formula>
    </cfRule>
  </conditionalFormatting>
  <conditionalFormatting sqref="AH50:AM50">
    <cfRule type="expression" dxfId="2236" priority="2906">
      <formula>INDIRECT(ADDRESS(ROW(),COLUMN()))=TRUNC(INDIRECT(ADDRESS(ROW(),COLUMN())))</formula>
    </cfRule>
  </conditionalFormatting>
  <conditionalFormatting sqref="AH182:AM182">
    <cfRule type="expression" dxfId="2235" priority="1985">
      <formula>INDIRECT(ADDRESS(ROW(),COLUMN()))=TRUNC(INDIRECT(ADDRESS(ROW(),COLUMN())))</formula>
    </cfRule>
  </conditionalFormatting>
  <conditionalFormatting sqref="AN50">
    <cfRule type="expression" dxfId="2234" priority="2904">
      <formula>INDIRECT(ADDRESS(ROW(),COLUMN()))=TRUNC(INDIRECT(ADDRESS(ROW(),COLUMN())))</formula>
    </cfRule>
  </conditionalFormatting>
  <conditionalFormatting sqref="AN182">
    <cfRule type="expression" dxfId="2233" priority="1983">
      <formula>INDIRECT(ADDRESS(ROW(),COLUMN()))=TRUNC(INDIRECT(ADDRESS(ROW(),COLUMN())))</formula>
    </cfRule>
  </conditionalFormatting>
  <conditionalFormatting sqref="AO50:AT50">
    <cfRule type="expression" dxfId="2232" priority="2902">
      <formula>INDIRECT(ADDRESS(ROW(),COLUMN()))=TRUNC(INDIRECT(ADDRESS(ROW(),COLUMN())))</formula>
    </cfRule>
  </conditionalFormatting>
  <conditionalFormatting sqref="AO182:AT182">
    <cfRule type="expression" dxfId="2231" priority="1981">
      <formula>INDIRECT(ADDRESS(ROW(),COLUMN()))=TRUNC(INDIRECT(ADDRESS(ROW(),COLUMN())))</formula>
    </cfRule>
  </conditionalFormatting>
  <conditionalFormatting sqref="AU50">
    <cfRule type="expression" dxfId="2230" priority="2900">
      <formula>INDIRECT(ADDRESS(ROW(),COLUMN()))=TRUNC(INDIRECT(ADDRESS(ROW(),COLUMN())))</formula>
    </cfRule>
  </conditionalFormatting>
  <conditionalFormatting sqref="AU182">
    <cfRule type="expression" dxfId="2229" priority="1979">
      <formula>INDIRECT(ADDRESS(ROW(),COLUMN()))=TRUNC(INDIRECT(ADDRESS(ROW(),COLUMN())))</formula>
    </cfRule>
  </conditionalFormatting>
  <conditionalFormatting sqref="AV50:AW50">
    <cfRule type="expression" dxfId="2228" priority="2898">
      <formula>INDIRECT(ADDRESS(ROW(),COLUMN()))=TRUNC(INDIRECT(ADDRESS(ROW(),COLUMN())))</formula>
    </cfRule>
  </conditionalFormatting>
  <conditionalFormatting sqref="S53">
    <cfRule type="expression" dxfId="2227" priority="2896">
      <formula>INDIRECT(ADDRESS(ROW(),COLUMN()))=TRUNC(INDIRECT(ADDRESS(ROW(),COLUMN())))</formula>
    </cfRule>
  </conditionalFormatting>
  <conditionalFormatting sqref="T53:Y53">
    <cfRule type="expression" dxfId="2226" priority="2894">
      <formula>INDIRECT(ADDRESS(ROW(),COLUMN()))=TRUNC(INDIRECT(ADDRESS(ROW(),COLUMN())))</formula>
    </cfRule>
  </conditionalFormatting>
  <conditionalFormatting sqref="Z53">
    <cfRule type="expression" dxfId="2225" priority="2892">
      <formula>INDIRECT(ADDRESS(ROW(),COLUMN()))=TRUNC(INDIRECT(ADDRESS(ROW(),COLUMN())))</formula>
    </cfRule>
  </conditionalFormatting>
  <conditionalFormatting sqref="AA53:AF53">
    <cfRule type="expression" dxfId="2224" priority="2890">
      <formula>INDIRECT(ADDRESS(ROW(),COLUMN()))=TRUNC(INDIRECT(ADDRESS(ROW(),COLUMN())))</formula>
    </cfRule>
  </conditionalFormatting>
  <conditionalFormatting sqref="AG53">
    <cfRule type="expression" dxfId="2223" priority="2888">
      <formula>INDIRECT(ADDRESS(ROW(),COLUMN()))=TRUNC(INDIRECT(ADDRESS(ROW(),COLUMN())))</formula>
    </cfRule>
  </conditionalFormatting>
  <conditionalFormatting sqref="AV182:AW182">
    <cfRule type="expression" dxfId="2222" priority="1977">
      <formula>INDIRECT(ADDRESS(ROW(),COLUMN()))=TRUNC(INDIRECT(ADDRESS(ROW(),COLUMN())))</formula>
    </cfRule>
  </conditionalFormatting>
  <conditionalFormatting sqref="AH53:AM53">
    <cfRule type="expression" dxfId="2221" priority="2886">
      <formula>INDIRECT(ADDRESS(ROW(),COLUMN()))=TRUNC(INDIRECT(ADDRESS(ROW(),COLUMN())))</formula>
    </cfRule>
  </conditionalFormatting>
  <conditionalFormatting sqref="AN53">
    <cfRule type="expression" dxfId="2220" priority="2884">
      <formula>INDIRECT(ADDRESS(ROW(),COLUMN()))=TRUNC(INDIRECT(ADDRESS(ROW(),COLUMN())))</formula>
    </cfRule>
  </conditionalFormatting>
  <conditionalFormatting sqref="AO53:AT53">
    <cfRule type="expression" dxfId="2219" priority="2882">
      <formula>INDIRECT(ADDRESS(ROW(),COLUMN()))=TRUNC(INDIRECT(ADDRESS(ROW(),COLUMN())))</formula>
    </cfRule>
  </conditionalFormatting>
  <conditionalFormatting sqref="AU53">
    <cfRule type="expression" dxfId="2218" priority="2880">
      <formula>INDIRECT(ADDRESS(ROW(),COLUMN()))=TRUNC(INDIRECT(ADDRESS(ROW(),COLUMN())))</formula>
    </cfRule>
  </conditionalFormatting>
  <conditionalFormatting sqref="AV53:AW53">
    <cfRule type="expression" dxfId="2217" priority="2878">
      <formula>INDIRECT(ADDRESS(ROW(),COLUMN()))=TRUNC(INDIRECT(ADDRESS(ROW(),COLUMN())))</formula>
    </cfRule>
  </conditionalFormatting>
  <conditionalFormatting sqref="S56">
    <cfRule type="expression" dxfId="2216" priority="2876">
      <formula>INDIRECT(ADDRESS(ROW(),COLUMN()))=TRUNC(INDIRECT(ADDRESS(ROW(),COLUMN())))</formula>
    </cfRule>
  </conditionalFormatting>
  <conditionalFormatting sqref="T56:Y56">
    <cfRule type="expression" dxfId="2215" priority="2874">
      <formula>INDIRECT(ADDRESS(ROW(),COLUMN()))=TRUNC(INDIRECT(ADDRESS(ROW(),COLUMN())))</formula>
    </cfRule>
  </conditionalFormatting>
  <conditionalFormatting sqref="Z56">
    <cfRule type="expression" dxfId="2214" priority="2872">
      <formula>INDIRECT(ADDRESS(ROW(),COLUMN()))=TRUNC(INDIRECT(ADDRESS(ROW(),COLUMN())))</formula>
    </cfRule>
  </conditionalFormatting>
  <conditionalFormatting sqref="AA56:AF56">
    <cfRule type="expression" dxfId="2213" priority="2870">
      <formula>INDIRECT(ADDRESS(ROW(),COLUMN()))=TRUNC(INDIRECT(ADDRESS(ROW(),COLUMN())))</formula>
    </cfRule>
  </conditionalFormatting>
  <conditionalFormatting sqref="AG56">
    <cfRule type="expression" dxfId="2212" priority="2868">
      <formula>INDIRECT(ADDRESS(ROW(),COLUMN()))=TRUNC(INDIRECT(ADDRESS(ROW(),COLUMN())))</formula>
    </cfRule>
  </conditionalFormatting>
  <conditionalFormatting sqref="AH56:AM56">
    <cfRule type="expression" dxfId="2211" priority="2866">
      <formula>INDIRECT(ADDRESS(ROW(),COLUMN()))=TRUNC(INDIRECT(ADDRESS(ROW(),COLUMN())))</formula>
    </cfRule>
  </conditionalFormatting>
  <conditionalFormatting sqref="AN56">
    <cfRule type="expression" dxfId="2210" priority="2864">
      <formula>INDIRECT(ADDRESS(ROW(),COLUMN()))=TRUNC(INDIRECT(ADDRESS(ROW(),COLUMN())))</formula>
    </cfRule>
  </conditionalFormatting>
  <conditionalFormatting sqref="AO56:AT56">
    <cfRule type="expression" dxfId="2209" priority="2862">
      <formula>INDIRECT(ADDRESS(ROW(),COLUMN()))=TRUNC(INDIRECT(ADDRESS(ROW(),COLUMN())))</formula>
    </cfRule>
  </conditionalFormatting>
  <conditionalFormatting sqref="AU56">
    <cfRule type="expression" dxfId="2208" priority="2860">
      <formula>INDIRECT(ADDRESS(ROW(),COLUMN()))=TRUNC(INDIRECT(ADDRESS(ROW(),COLUMN())))</formula>
    </cfRule>
  </conditionalFormatting>
  <conditionalFormatting sqref="AV56:AW56">
    <cfRule type="expression" dxfId="2207" priority="2858">
      <formula>INDIRECT(ADDRESS(ROW(),COLUMN()))=TRUNC(INDIRECT(ADDRESS(ROW(),COLUMN())))</formula>
    </cfRule>
  </conditionalFormatting>
  <conditionalFormatting sqref="S59">
    <cfRule type="expression" dxfId="2206" priority="2856">
      <formula>INDIRECT(ADDRESS(ROW(),COLUMN()))=TRUNC(INDIRECT(ADDRESS(ROW(),COLUMN())))</formula>
    </cfRule>
  </conditionalFormatting>
  <conditionalFormatting sqref="T59:Y59">
    <cfRule type="expression" dxfId="2205" priority="2854">
      <formula>INDIRECT(ADDRESS(ROW(),COLUMN()))=TRUNC(INDIRECT(ADDRESS(ROW(),COLUMN())))</formula>
    </cfRule>
  </conditionalFormatting>
  <conditionalFormatting sqref="Z59">
    <cfRule type="expression" dxfId="2204" priority="2852">
      <formula>INDIRECT(ADDRESS(ROW(),COLUMN()))=TRUNC(INDIRECT(ADDRESS(ROW(),COLUMN())))</formula>
    </cfRule>
  </conditionalFormatting>
  <conditionalFormatting sqref="AA59:AF59">
    <cfRule type="expression" dxfId="2203" priority="2850">
      <formula>INDIRECT(ADDRESS(ROW(),COLUMN()))=TRUNC(INDIRECT(ADDRESS(ROW(),COLUMN())))</formula>
    </cfRule>
  </conditionalFormatting>
  <conditionalFormatting sqref="AG59">
    <cfRule type="expression" dxfId="2202" priority="2848">
      <formula>INDIRECT(ADDRESS(ROW(),COLUMN()))=TRUNC(INDIRECT(ADDRESS(ROW(),COLUMN())))</formula>
    </cfRule>
  </conditionalFormatting>
  <conditionalFormatting sqref="AH59:AM59">
    <cfRule type="expression" dxfId="2201" priority="2846">
      <formula>INDIRECT(ADDRESS(ROW(),COLUMN()))=TRUNC(INDIRECT(ADDRESS(ROW(),COLUMN())))</formula>
    </cfRule>
  </conditionalFormatting>
  <conditionalFormatting sqref="AX188:BA189">
    <cfRule type="expression" dxfId="2200" priority="1955">
      <formula>INDIRECT(ADDRESS(ROW(),COLUMN()))=TRUNC(INDIRECT(ADDRESS(ROW(),COLUMN())))</formula>
    </cfRule>
  </conditionalFormatting>
  <conditionalFormatting sqref="AN59">
    <cfRule type="expression" dxfId="2199" priority="2844">
      <formula>INDIRECT(ADDRESS(ROW(),COLUMN()))=TRUNC(INDIRECT(ADDRESS(ROW(),COLUMN())))</formula>
    </cfRule>
  </conditionalFormatting>
  <conditionalFormatting sqref="S188">
    <cfRule type="expression" dxfId="2198" priority="1953">
      <formula>INDIRECT(ADDRESS(ROW(),COLUMN()))=TRUNC(INDIRECT(ADDRESS(ROW(),COLUMN())))</formula>
    </cfRule>
  </conditionalFormatting>
  <conditionalFormatting sqref="AO59:AT59">
    <cfRule type="expression" dxfId="2197" priority="2842">
      <formula>INDIRECT(ADDRESS(ROW(),COLUMN()))=TRUNC(INDIRECT(ADDRESS(ROW(),COLUMN())))</formula>
    </cfRule>
  </conditionalFormatting>
  <conditionalFormatting sqref="T188:Y188">
    <cfRule type="expression" dxfId="2196" priority="1951">
      <formula>INDIRECT(ADDRESS(ROW(),COLUMN()))=TRUNC(INDIRECT(ADDRESS(ROW(),COLUMN())))</formula>
    </cfRule>
  </conditionalFormatting>
  <conditionalFormatting sqref="AU59">
    <cfRule type="expression" dxfId="2195" priority="2840">
      <formula>INDIRECT(ADDRESS(ROW(),COLUMN()))=TRUNC(INDIRECT(ADDRESS(ROW(),COLUMN())))</formula>
    </cfRule>
  </conditionalFormatting>
  <conditionalFormatting sqref="Z188">
    <cfRule type="expression" dxfId="2194" priority="1949">
      <formula>INDIRECT(ADDRESS(ROW(),COLUMN()))=TRUNC(INDIRECT(ADDRESS(ROW(),COLUMN())))</formula>
    </cfRule>
  </conditionalFormatting>
  <conditionalFormatting sqref="AV59:AW59">
    <cfRule type="expression" dxfId="2193" priority="2838">
      <formula>INDIRECT(ADDRESS(ROW(),COLUMN()))=TRUNC(INDIRECT(ADDRESS(ROW(),COLUMN())))</formula>
    </cfRule>
  </conditionalFormatting>
  <conditionalFormatting sqref="AX62:BA63">
    <cfRule type="expression" dxfId="2192" priority="2837">
      <formula>INDIRECT(ADDRESS(ROW(),COLUMN()))=TRUNC(INDIRECT(ADDRESS(ROW(),COLUMN())))</formula>
    </cfRule>
  </conditionalFormatting>
  <conditionalFormatting sqref="AV185:AW185">
    <cfRule type="expression" dxfId="2191" priority="1956">
      <formula>INDIRECT(ADDRESS(ROW(),COLUMN()))=TRUNC(INDIRECT(ADDRESS(ROW(),COLUMN())))</formula>
    </cfRule>
  </conditionalFormatting>
  <conditionalFormatting sqref="S62">
    <cfRule type="expression" dxfId="2190" priority="2835">
      <formula>INDIRECT(ADDRESS(ROW(),COLUMN()))=TRUNC(INDIRECT(ADDRESS(ROW(),COLUMN())))</formula>
    </cfRule>
  </conditionalFormatting>
  <conditionalFormatting sqref="T62:Y62">
    <cfRule type="expression" dxfId="2189" priority="2833">
      <formula>INDIRECT(ADDRESS(ROW(),COLUMN()))=TRUNC(INDIRECT(ADDRESS(ROW(),COLUMN())))</formula>
    </cfRule>
  </conditionalFormatting>
  <conditionalFormatting sqref="Z62">
    <cfRule type="expression" dxfId="2188" priority="2831">
      <formula>INDIRECT(ADDRESS(ROW(),COLUMN()))=TRUNC(INDIRECT(ADDRESS(ROW(),COLUMN())))</formula>
    </cfRule>
  </conditionalFormatting>
  <conditionalFormatting sqref="AA62:AF62">
    <cfRule type="expression" dxfId="2187" priority="2829">
      <formula>INDIRECT(ADDRESS(ROW(),COLUMN()))=TRUNC(INDIRECT(ADDRESS(ROW(),COLUMN())))</formula>
    </cfRule>
  </conditionalFormatting>
  <conditionalFormatting sqref="AG62">
    <cfRule type="expression" dxfId="2186" priority="2827">
      <formula>INDIRECT(ADDRESS(ROW(),COLUMN()))=TRUNC(INDIRECT(ADDRESS(ROW(),COLUMN())))</formula>
    </cfRule>
  </conditionalFormatting>
  <conditionalFormatting sqref="AH62:AM62">
    <cfRule type="expression" dxfId="2185" priority="2825">
      <formula>INDIRECT(ADDRESS(ROW(),COLUMN()))=TRUNC(INDIRECT(ADDRESS(ROW(),COLUMN())))</formula>
    </cfRule>
  </conditionalFormatting>
  <conditionalFormatting sqref="AN62">
    <cfRule type="expression" dxfId="2184" priority="2823">
      <formula>INDIRECT(ADDRESS(ROW(),COLUMN()))=TRUNC(INDIRECT(ADDRESS(ROW(),COLUMN())))</formula>
    </cfRule>
  </conditionalFormatting>
  <conditionalFormatting sqref="AO62:AT62">
    <cfRule type="expression" dxfId="2183" priority="2821">
      <formula>INDIRECT(ADDRESS(ROW(),COLUMN()))=TRUNC(INDIRECT(ADDRESS(ROW(),COLUMN())))</formula>
    </cfRule>
  </conditionalFormatting>
  <conditionalFormatting sqref="AU62">
    <cfRule type="expression" dxfId="2182" priority="2819">
      <formula>INDIRECT(ADDRESS(ROW(),COLUMN()))=TRUNC(INDIRECT(ADDRESS(ROW(),COLUMN())))</formula>
    </cfRule>
  </conditionalFormatting>
  <conditionalFormatting sqref="AV62:AW62">
    <cfRule type="expression" dxfId="2181" priority="2817">
      <formula>INDIRECT(ADDRESS(ROW(),COLUMN()))=TRUNC(INDIRECT(ADDRESS(ROW(),COLUMN())))</formula>
    </cfRule>
  </conditionalFormatting>
  <conditionalFormatting sqref="AX65:BA66">
    <cfRule type="expression" dxfId="2180" priority="2816">
      <formula>INDIRECT(ADDRESS(ROW(),COLUMN()))=TRUNC(INDIRECT(ADDRESS(ROW(),COLUMN())))</formula>
    </cfRule>
  </conditionalFormatting>
  <conditionalFormatting sqref="AG188">
    <cfRule type="expression" dxfId="2179" priority="1945">
      <formula>INDIRECT(ADDRESS(ROW(),COLUMN()))=TRUNC(INDIRECT(ADDRESS(ROW(),COLUMN())))</formula>
    </cfRule>
  </conditionalFormatting>
  <conditionalFormatting sqref="S65">
    <cfRule type="expression" dxfId="2178" priority="2814">
      <formula>INDIRECT(ADDRESS(ROW(),COLUMN()))=TRUNC(INDIRECT(ADDRESS(ROW(),COLUMN())))</formula>
    </cfRule>
  </conditionalFormatting>
  <conditionalFormatting sqref="AH188:AM188">
    <cfRule type="expression" dxfId="2177" priority="1943">
      <formula>INDIRECT(ADDRESS(ROW(),COLUMN()))=TRUNC(INDIRECT(ADDRESS(ROW(),COLUMN())))</formula>
    </cfRule>
  </conditionalFormatting>
  <conditionalFormatting sqref="T65:Y65">
    <cfRule type="expression" dxfId="2176" priority="2812">
      <formula>INDIRECT(ADDRESS(ROW(),COLUMN()))=TRUNC(INDIRECT(ADDRESS(ROW(),COLUMN())))</formula>
    </cfRule>
  </conditionalFormatting>
  <conditionalFormatting sqref="AN188">
    <cfRule type="expression" dxfId="2175" priority="1941">
      <formula>INDIRECT(ADDRESS(ROW(),COLUMN()))=TRUNC(INDIRECT(ADDRESS(ROW(),COLUMN())))</formula>
    </cfRule>
  </conditionalFormatting>
  <conditionalFormatting sqref="Z65">
    <cfRule type="expression" dxfId="2174" priority="2810">
      <formula>INDIRECT(ADDRESS(ROW(),COLUMN()))=TRUNC(INDIRECT(ADDRESS(ROW(),COLUMN())))</formula>
    </cfRule>
  </conditionalFormatting>
  <conditionalFormatting sqref="AO188:AT188">
    <cfRule type="expression" dxfId="2173" priority="1939">
      <formula>INDIRECT(ADDRESS(ROW(),COLUMN()))=TRUNC(INDIRECT(ADDRESS(ROW(),COLUMN())))</formula>
    </cfRule>
  </conditionalFormatting>
  <conditionalFormatting sqref="AA65:AF65">
    <cfRule type="expression" dxfId="2172" priority="2808">
      <formula>INDIRECT(ADDRESS(ROW(),COLUMN()))=TRUNC(INDIRECT(ADDRESS(ROW(),COLUMN())))</formula>
    </cfRule>
  </conditionalFormatting>
  <conditionalFormatting sqref="AU188">
    <cfRule type="expression" dxfId="2171" priority="1937">
      <formula>INDIRECT(ADDRESS(ROW(),COLUMN()))=TRUNC(INDIRECT(ADDRESS(ROW(),COLUMN())))</formula>
    </cfRule>
  </conditionalFormatting>
  <conditionalFormatting sqref="AG65">
    <cfRule type="expression" dxfId="2170" priority="2806">
      <formula>INDIRECT(ADDRESS(ROW(),COLUMN()))=TRUNC(INDIRECT(ADDRESS(ROW(),COLUMN())))</formula>
    </cfRule>
  </conditionalFormatting>
  <conditionalFormatting sqref="AV188:AW188">
    <cfRule type="expression" dxfId="2169" priority="1935">
      <formula>INDIRECT(ADDRESS(ROW(),COLUMN()))=TRUNC(INDIRECT(ADDRESS(ROW(),COLUMN())))</formula>
    </cfRule>
  </conditionalFormatting>
  <conditionalFormatting sqref="AH65:AM65">
    <cfRule type="expression" dxfId="2168" priority="2804">
      <formula>INDIRECT(ADDRESS(ROW(),COLUMN()))=TRUNC(INDIRECT(ADDRESS(ROW(),COLUMN())))</formula>
    </cfRule>
  </conditionalFormatting>
  <conditionalFormatting sqref="AN65">
    <cfRule type="expression" dxfId="2167" priority="2802">
      <formula>INDIRECT(ADDRESS(ROW(),COLUMN()))=TRUNC(INDIRECT(ADDRESS(ROW(),COLUMN())))</formula>
    </cfRule>
  </conditionalFormatting>
  <conditionalFormatting sqref="AO65:AT65">
    <cfRule type="expression" dxfId="2166" priority="2800">
      <formula>INDIRECT(ADDRESS(ROW(),COLUMN()))=TRUNC(INDIRECT(ADDRESS(ROW(),COLUMN())))</formula>
    </cfRule>
  </conditionalFormatting>
  <conditionalFormatting sqref="AU65">
    <cfRule type="expression" dxfId="2165" priority="2798">
      <formula>INDIRECT(ADDRESS(ROW(),COLUMN()))=TRUNC(INDIRECT(ADDRESS(ROW(),COLUMN())))</formula>
    </cfRule>
  </conditionalFormatting>
  <conditionalFormatting sqref="AV65:AW65">
    <cfRule type="expression" dxfId="2164" priority="2796">
      <formula>INDIRECT(ADDRESS(ROW(),COLUMN()))=TRUNC(INDIRECT(ADDRESS(ROW(),COLUMN())))</formula>
    </cfRule>
  </conditionalFormatting>
  <conditionalFormatting sqref="AX68:BA69">
    <cfRule type="expression" dxfId="2163" priority="2795">
      <formula>INDIRECT(ADDRESS(ROW(),COLUMN()))=TRUNC(INDIRECT(ADDRESS(ROW(),COLUMN())))</formula>
    </cfRule>
  </conditionalFormatting>
  <conditionalFormatting sqref="AX191:BA192">
    <cfRule type="expression" dxfId="2162" priority="1934">
      <formula>INDIRECT(ADDRESS(ROW(),COLUMN()))=TRUNC(INDIRECT(ADDRESS(ROW(),COLUMN())))</formula>
    </cfRule>
  </conditionalFormatting>
  <conditionalFormatting sqref="S68">
    <cfRule type="expression" dxfId="2161" priority="2793">
      <formula>INDIRECT(ADDRESS(ROW(),COLUMN()))=TRUNC(INDIRECT(ADDRESS(ROW(),COLUMN())))</formula>
    </cfRule>
  </conditionalFormatting>
  <conditionalFormatting sqref="S191">
    <cfRule type="expression" dxfId="2160" priority="1932">
      <formula>INDIRECT(ADDRESS(ROW(),COLUMN()))=TRUNC(INDIRECT(ADDRESS(ROW(),COLUMN())))</formula>
    </cfRule>
  </conditionalFormatting>
  <conditionalFormatting sqref="T68:Y68">
    <cfRule type="expression" dxfId="2159" priority="2791">
      <formula>INDIRECT(ADDRESS(ROW(),COLUMN()))=TRUNC(INDIRECT(ADDRESS(ROW(),COLUMN())))</formula>
    </cfRule>
  </conditionalFormatting>
  <conditionalFormatting sqref="T191:Y191">
    <cfRule type="expression" dxfId="2158" priority="1930">
      <formula>INDIRECT(ADDRESS(ROW(),COLUMN()))=TRUNC(INDIRECT(ADDRESS(ROW(),COLUMN())))</formula>
    </cfRule>
  </conditionalFormatting>
  <conditionalFormatting sqref="Z68">
    <cfRule type="expression" dxfId="2157" priority="2789">
      <formula>INDIRECT(ADDRESS(ROW(),COLUMN()))=TRUNC(INDIRECT(ADDRESS(ROW(),COLUMN())))</formula>
    </cfRule>
  </conditionalFormatting>
  <conditionalFormatting sqref="Z191">
    <cfRule type="expression" dxfId="2156" priority="1928">
      <formula>INDIRECT(ADDRESS(ROW(),COLUMN()))=TRUNC(INDIRECT(ADDRESS(ROW(),COLUMN())))</formula>
    </cfRule>
  </conditionalFormatting>
  <conditionalFormatting sqref="AA68:AF68">
    <cfRule type="expression" dxfId="2155" priority="2787">
      <formula>INDIRECT(ADDRESS(ROW(),COLUMN()))=TRUNC(INDIRECT(ADDRESS(ROW(),COLUMN())))</formula>
    </cfRule>
  </conditionalFormatting>
  <conditionalFormatting sqref="AA191:AF191">
    <cfRule type="expression" dxfId="2154" priority="1926">
      <formula>INDIRECT(ADDRESS(ROW(),COLUMN()))=TRUNC(INDIRECT(ADDRESS(ROW(),COLUMN())))</formula>
    </cfRule>
  </conditionalFormatting>
  <conditionalFormatting sqref="AG68">
    <cfRule type="expression" dxfId="2153" priority="2785">
      <formula>INDIRECT(ADDRESS(ROW(),COLUMN()))=TRUNC(INDIRECT(ADDRESS(ROW(),COLUMN())))</formula>
    </cfRule>
  </conditionalFormatting>
  <conditionalFormatting sqref="AG191">
    <cfRule type="expression" dxfId="2152" priority="1924">
      <formula>INDIRECT(ADDRESS(ROW(),COLUMN()))=TRUNC(INDIRECT(ADDRESS(ROW(),COLUMN())))</formula>
    </cfRule>
  </conditionalFormatting>
  <conditionalFormatting sqref="AH68:AM68">
    <cfRule type="expression" dxfId="2151" priority="2783">
      <formula>INDIRECT(ADDRESS(ROW(),COLUMN()))=TRUNC(INDIRECT(ADDRESS(ROW(),COLUMN())))</formula>
    </cfRule>
  </conditionalFormatting>
  <conditionalFormatting sqref="AH191:AM191">
    <cfRule type="expression" dxfId="2150" priority="1922">
      <formula>INDIRECT(ADDRESS(ROW(),COLUMN()))=TRUNC(INDIRECT(ADDRESS(ROW(),COLUMN())))</formula>
    </cfRule>
  </conditionalFormatting>
  <conditionalFormatting sqref="AN68">
    <cfRule type="expression" dxfId="2149" priority="2781">
      <formula>INDIRECT(ADDRESS(ROW(),COLUMN()))=TRUNC(INDIRECT(ADDRESS(ROW(),COLUMN())))</formula>
    </cfRule>
  </conditionalFormatting>
  <conditionalFormatting sqref="AN191">
    <cfRule type="expression" dxfId="2148" priority="1920">
      <formula>INDIRECT(ADDRESS(ROW(),COLUMN()))=TRUNC(INDIRECT(ADDRESS(ROW(),COLUMN())))</formula>
    </cfRule>
  </conditionalFormatting>
  <conditionalFormatting sqref="AO68:AT68">
    <cfRule type="expression" dxfId="2147" priority="2779">
      <formula>INDIRECT(ADDRESS(ROW(),COLUMN()))=TRUNC(INDIRECT(ADDRESS(ROW(),COLUMN())))</formula>
    </cfRule>
  </conditionalFormatting>
  <conditionalFormatting sqref="AO191:AT191">
    <cfRule type="expression" dxfId="2146" priority="1918">
      <formula>INDIRECT(ADDRESS(ROW(),COLUMN()))=TRUNC(INDIRECT(ADDRESS(ROW(),COLUMN())))</formula>
    </cfRule>
  </conditionalFormatting>
  <conditionalFormatting sqref="AU68">
    <cfRule type="expression" dxfId="2145" priority="2777">
      <formula>INDIRECT(ADDRESS(ROW(),COLUMN()))=TRUNC(INDIRECT(ADDRESS(ROW(),COLUMN())))</formula>
    </cfRule>
  </conditionalFormatting>
  <conditionalFormatting sqref="AU191">
    <cfRule type="expression" dxfId="2144" priority="1916">
      <formula>INDIRECT(ADDRESS(ROW(),COLUMN()))=TRUNC(INDIRECT(ADDRESS(ROW(),COLUMN())))</formula>
    </cfRule>
  </conditionalFormatting>
  <conditionalFormatting sqref="AV68:AW68">
    <cfRule type="expression" dxfId="2143" priority="2775">
      <formula>INDIRECT(ADDRESS(ROW(),COLUMN()))=TRUNC(INDIRECT(ADDRESS(ROW(),COLUMN())))</formula>
    </cfRule>
  </conditionalFormatting>
  <conditionalFormatting sqref="AX71:BA72">
    <cfRule type="expression" dxfId="2142" priority="2774">
      <formula>INDIRECT(ADDRESS(ROW(),COLUMN()))=TRUNC(INDIRECT(ADDRESS(ROW(),COLUMN())))</formula>
    </cfRule>
  </conditionalFormatting>
  <conditionalFormatting sqref="S71">
    <cfRule type="expression" dxfId="2141" priority="2772">
      <formula>INDIRECT(ADDRESS(ROW(),COLUMN()))=TRUNC(INDIRECT(ADDRESS(ROW(),COLUMN())))</formula>
    </cfRule>
  </conditionalFormatting>
  <conditionalFormatting sqref="T71:Y71">
    <cfRule type="expression" dxfId="2140" priority="2770">
      <formula>INDIRECT(ADDRESS(ROW(),COLUMN()))=TRUNC(INDIRECT(ADDRESS(ROW(),COLUMN())))</formula>
    </cfRule>
  </conditionalFormatting>
  <conditionalFormatting sqref="Z71">
    <cfRule type="expression" dxfId="2139" priority="2768">
      <formula>INDIRECT(ADDRESS(ROW(),COLUMN()))=TRUNC(INDIRECT(ADDRESS(ROW(),COLUMN())))</formula>
    </cfRule>
  </conditionalFormatting>
  <conditionalFormatting sqref="AA71:AF71">
    <cfRule type="expression" dxfId="2138" priority="2766">
      <formula>INDIRECT(ADDRESS(ROW(),COLUMN()))=TRUNC(INDIRECT(ADDRESS(ROW(),COLUMN())))</formula>
    </cfRule>
  </conditionalFormatting>
  <conditionalFormatting sqref="AG71">
    <cfRule type="expression" dxfId="2137" priority="2764">
      <formula>INDIRECT(ADDRESS(ROW(),COLUMN()))=TRUNC(INDIRECT(ADDRESS(ROW(),COLUMN())))</formula>
    </cfRule>
  </conditionalFormatting>
  <conditionalFormatting sqref="AX194:BA195">
    <cfRule type="expression" dxfId="2136" priority="1913">
      <formula>INDIRECT(ADDRESS(ROW(),COLUMN()))=TRUNC(INDIRECT(ADDRESS(ROW(),COLUMN())))</formula>
    </cfRule>
  </conditionalFormatting>
  <conditionalFormatting sqref="AH71:AM71">
    <cfRule type="expression" dxfId="2135" priority="2762">
      <formula>INDIRECT(ADDRESS(ROW(),COLUMN()))=TRUNC(INDIRECT(ADDRESS(ROW(),COLUMN())))</formula>
    </cfRule>
  </conditionalFormatting>
  <conditionalFormatting sqref="S194">
    <cfRule type="expression" dxfId="2134" priority="1911">
      <formula>INDIRECT(ADDRESS(ROW(),COLUMN()))=TRUNC(INDIRECT(ADDRESS(ROW(),COLUMN())))</formula>
    </cfRule>
  </conditionalFormatting>
  <conditionalFormatting sqref="AN71">
    <cfRule type="expression" dxfId="2133" priority="2760">
      <formula>INDIRECT(ADDRESS(ROW(),COLUMN()))=TRUNC(INDIRECT(ADDRESS(ROW(),COLUMN())))</formula>
    </cfRule>
  </conditionalFormatting>
  <conditionalFormatting sqref="T194:Y194">
    <cfRule type="expression" dxfId="2132" priority="1909">
      <formula>INDIRECT(ADDRESS(ROW(),COLUMN()))=TRUNC(INDIRECT(ADDRESS(ROW(),COLUMN())))</formula>
    </cfRule>
  </conditionalFormatting>
  <conditionalFormatting sqref="AO71:AT71">
    <cfRule type="expression" dxfId="2131" priority="2758">
      <formula>INDIRECT(ADDRESS(ROW(),COLUMN()))=TRUNC(INDIRECT(ADDRESS(ROW(),COLUMN())))</formula>
    </cfRule>
  </conditionalFormatting>
  <conditionalFormatting sqref="Z194">
    <cfRule type="expression" dxfId="2130" priority="1907">
      <formula>INDIRECT(ADDRESS(ROW(),COLUMN()))=TRUNC(INDIRECT(ADDRESS(ROW(),COLUMN())))</formula>
    </cfRule>
  </conditionalFormatting>
  <conditionalFormatting sqref="AU71">
    <cfRule type="expression" dxfId="2129" priority="2756">
      <formula>INDIRECT(ADDRESS(ROW(),COLUMN()))=TRUNC(INDIRECT(ADDRESS(ROW(),COLUMN())))</formula>
    </cfRule>
  </conditionalFormatting>
  <conditionalFormatting sqref="AA194:AF194">
    <cfRule type="expression" dxfId="2128" priority="1905">
      <formula>INDIRECT(ADDRESS(ROW(),COLUMN()))=TRUNC(INDIRECT(ADDRESS(ROW(),COLUMN())))</formula>
    </cfRule>
  </conditionalFormatting>
  <conditionalFormatting sqref="AV71:AW71">
    <cfRule type="expression" dxfId="2127" priority="2754">
      <formula>INDIRECT(ADDRESS(ROW(),COLUMN()))=TRUNC(INDIRECT(ADDRESS(ROW(),COLUMN())))</formula>
    </cfRule>
  </conditionalFormatting>
  <conditionalFormatting sqref="AX74:BA75">
    <cfRule type="expression" dxfId="2126" priority="2753">
      <formula>INDIRECT(ADDRESS(ROW(),COLUMN()))=TRUNC(INDIRECT(ADDRESS(ROW(),COLUMN())))</formula>
    </cfRule>
  </conditionalFormatting>
  <conditionalFormatting sqref="S74">
    <cfRule type="expression" dxfId="2125" priority="2751">
      <formula>INDIRECT(ADDRESS(ROW(),COLUMN()))=TRUNC(INDIRECT(ADDRESS(ROW(),COLUMN())))</formula>
    </cfRule>
  </conditionalFormatting>
  <conditionalFormatting sqref="T74:Y74">
    <cfRule type="expression" dxfId="2124" priority="2749">
      <formula>INDIRECT(ADDRESS(ROW(),COLUMN()))=TRUNC(INDIRECT(ADDRESS(ROW(),COLUMN())))</formula>
    </cfRule>
  </conditionalFormatting>
  <conditionalFormatting sqref="Z74">
    <cfRule type="expression" dxfId="2123" priority="2747">
      <formula>INDIRECT(ADDRESS(ROW(),COLUMN()))=TRUNC(INDIRECT(ADDRESS(ROW(),COLUMN())))</formula>
    </cfRule>
  </conditionalFormatting>
  <conditionalFormatting sqref="AA74:AF74">
    <cfRule type="expression" dxfId="2122" priority="2745">
      <formula>INDIRECT(ADDRESS(ROW(),COLUMN()))=TRUNC(INDIRECT(ADDRESS(ROW(),COLUMN())))</formula>
    </cfRule>
  </conditionalFormatting>
  <conditionalFormatting sqref="AG74">
    <cfRule type="expression" dxfId="2121" priority="2743">
      <formula>INDIRECT(ADDRESS(ROW(),COLUMN()))=TRUNC(INDIRECT(ADDRESS(ROW(),COLUMN())))</formula>
    </cfRule>
  </conditionalFormatting>
  <conditionalFormatting sqref="AH74:AM74">
    <cfRule type="expression" dxfId="2120" priority="2741">
      <formula>INDIRECT(ADDRESS(ROW(),COLUMN()))=TRUNC(INDIRECT(ADDRESS(ROW(),COLUMN())))</formula>
    </cfRule>
  </conditionalFormatting>
  <conditionalFormatting sqref="AN74">
    <cfRule type="expression" dxfId="2119" priority="2739">
      <formula>INDIRECT(ADDRESS(ROW(),COLUMN()))=TRUNC(INDIRECT(ADDRESS(ROW(),COLUMN())))</formula>
    </cfRule>
  </conditionalFormatting>
  <conditionalFormatting sqref="AO74:AT74">
    <cfRule type="expression" dxfId="2118" priority="2737">
      <formula>INDIRECT(ADDRESS(ROW(),COLUMN()))=TRUNC(INDIRECT(ADDRESS(ROW(),COLUMN())))</formula>
    </cfRule>
  </conditionalFormatting>
  <conditionalFormatting sqref="AU74">
    <cfRule type="expression" dxfId="2117" priority="2735">
      <formula>INDIRECT(ADDRESS(ROW(),COLUMN()))=TRUNC(INDIRECT(ADDRESS(ROW(),COLUMN())))</formula>
    </cfRule>
  </conditionalFormatting>
  <conditionalFormatting sqref="AV74:AW74">
    <cfRule type="expression" dxfId="2116" priority="2733">
      <formula>INDIRECT(ADDRESS(ROW(),COLUMN()))=TRUNC(INDIRECT(ADDRESS(ROW(),COLUMN())))</formula>
    </cfRule>
  </conditionalFormatting>
  <conditionalFormatting sqref="AX77:BA78">
    <cfRule type="expression" dxfId="2115" priority="2732">
      <formula>INDIRECT(ADDRESS(ROW(),COLUMN()))=TRUNC(INDIRECT(ADDRESS(ROW(),COLUMN())))</formula>
    </cfRule>
  </conditionalFormatting>
  <conditionalFormatting sqref="AH194:AM194">
    <cfRule type="expression" dxfId="2114" priority="1901">
      <formula>INDIRECT(ADDRESS(ROW(),COLUMN()))=TRUNC(INDIRECT(ADDRESS(ROW(),COLUMN())))</formula>
    </cfRule>
  </conditionalFormatting>
  <conditionalFormatting sqref="S77">
    <cfRule type="expression" dxfId="2113" priority="2730">
      <formula>INDIRECT(ADDRESS(ROW(),COLUMN()))=TRUNC(INDIRECT(ADDRESS(ROW(),COLUMN())))</formula>
    </cfRule>
  </conditionalFormatting>
  <conditionalFormatting sqref="AN194">
    <cfRule type="expression" dxfId="2112" priority="1899">
      <formula>INDIRECT(ADDRESS(ROW(),COLUMN()))=TRUNC(INDIRECT(ADDRESS(ROW(),COLUMN())))</formula>
    </cfRule>
  </conditionalFormatting>
  <conditionalFormatting sqref="T77:Y77">
    <cfRule type="expression" dxfId="2111" priority="2728">
      <formula>INDIRECT(ADDRESS(ROW(),COLUMN()))=TRUNC(INDIRECT(ADDRESS(ROW(),COLUMN())))</formula>
    </cfRule>
  </conditionalFormatting>
  <conditionalFormatting sqref="AO194:AT194">
    <cfRule type="expression" dxfId="2110" priority="1897">
      <formula>INDIRECT(ADDRESS(ROW(),COLUMN()))=TRUNC(INDIRECT(ADDRESS(ROW(),COLUMN())))</formula>
    </cfRule>
  </conditionalFormatting>
  <conditionalFormatting sqref="Z77">
    <cfRule type="expression" dxfId="2109" priority="2726">
      <formula>INDIRECT(ADDRESS(ROW(),COLUMN()))=TRUNC(INDIRECT(ADDRESS(ROW(),COLUMN())))</formula>
    </cfRule>
  </conditionalFormatting>
  <conditionalFormatting sqref="AU194">
    <cfRule type="expression" dxfId="2108" priority="1895">
      <formula>INDIRECT(ADDRESS(ROW(),COLUMN()))=TRUNC(INDIRECT(ADDRESS(ROW(),COLUMN())))</formula>
    </cfRule>
  </conditionalFormatting>
  <conditionalFormatting sqref="AA77:AF77">
    <cfRule type="expression" dxfId="2107" priority="2724">
      <formula>INDIRECT(ADDRESS(ROW(),COLUMN()))=TRUNC(INDIRECT(ADDRESS(ROW(),COLUMN())))</formula>
    </cfRule>
  </conditionalFormatting>
  <conditionalFormatting sqref="AV194:AW194">
    <cfRule type="expression" dxfId="2106" priority="1893">
      <formula>INDIRECT(ADDRESS(ROW(),COLUMN()))=TRUNC(INDIRECT(ADDRESS(ROW(),COLUMN())))</formula>
    </cfRule>
  </conditionalFormatting>
  <conditionalFormatting sqref="AG77">
    <cfRule type="expression" dxfId="2105" priority="2722">
      <formula>INDIRECT(ADDRESS(ROW(),COLUMN()))=TRUNC(INDIRECT(ADDRESS(ROW(),COLUMN())))</formula>
    </cfRule>
  </conditionalFormatting>
  <conditionalFormatting sqref="AH77:AM77">
    <cfRule type="expression" dxfId="2104" priority="2720">
      <formula>INDIRECT(ADDRESS(ROW(),COLUMN()))=TRUNC(INDIRECT(ADDRESS(ROW(),COLUMN())))</formula>
    </cfRule>
  </conditionalFormatting>
  <conditionalFormatting sqref="AN77">
    <cfRule type="expression" dxfId="2103" priority="2718">
      <formula>INDIRECT(ADDRESS(ROW(),COLUMN()))=TRUNC(INDIRECT(ADDRESS(ROW(),COLUMN())))</formula>
    </cfRule>
  </conditionalFormatting>
  <conditionalFormatting sqref="AO77:AT77">
    <cfRule type="expression" dxfId="2102" priority="2716">
      <formula>INDIRECT(ADDRESS(ROW(),COLUMN()))=TRUNC(INDIRECT(ADDRESS(ROW(),COLUMN())))</formula>
    </cfRule>
  </conditionalFormatting>
  <conditionalFormatting sqref="AU77">
    <cfRule type="expression" dxfId="2101" priority="2714">
      <formula>INDIRECT(ADDRESS(ROW(),COLUMN()))=TRUNC(INDIRECT(ADDRESS(ROW(),COLUMN())))</formula>
    </cfRule>
  </conditionalFormatting>
  <conditionalFormatting sqref="AV77:AW77">
    <cfRule type="expression" dxfId="2100" priority="2712">
      <formula>INDIRECT(ADDRESS(ROW(),COLUMN()))=TRUNC(INDIRECT(ADDRESS(ROW(),COLUMN())))</formula>
    </cfRule>
  </conditionalFormatting>
  <conditionalFormatting sqref="AX80:BA81">
    <cfRule type="expression" dxfId="2099" priority="2711">
      <formula>INDIRECT(ADDRESS(ROW(),COLUMN()))=TRUNC(INDIRECT(ADDRESS(ROW(),COLUMN())))</formula>
    </cfRule>
  </conditionalFormatting>
  <conditionalFormatting sqref="S197">
    <cfRule type="expression" dxfId="2098" priority="1890">
      <formula>INDIRECT(ADDRESS(ROW(),COLUMN()))=TRUNC(INDIRECT(ADDRESS(ROW(),COLUMN())))</formula>
    </cfRule>
  </conditionalFormatting>
  <conditionalFormatting sqref="S80">
    <cfRule type="expression" dxfId="2097" priority="2709">
      <formula>INDIRECT(ADDRESS(ROW(),COLUMN()))=TRUNC(INDIRECT(ADDRESS(ROW(),COLUMN())))</formula>
    </cfRule>
  </conditionalFormatting>
  <conditionalFormatting sqref="T197:Y197">
    <cfRule type="expression" dxfId="2096" priority="1888">
      <formula>INDIRECT(ADDRESS(ROW(),COLUMN()))=TRUNC(INDIRECT(ADDRESS(ROW(),COLUMN())))</formula>
    </cfRule>
  </conditionalFormatting>
  <conditionalFormatting sqref="T80:Y80">
    <cfRule type="expression" dxfId="2095" priority="2707">
      <formula>INDIRECT(ADDRESS(ROW(),COLUMN()))=TRUNC(INDIRECT(ADDRESS(ROW(),COLUMN())))</formula>
    </cfRule>
  </conditionalFormatting>
  <conditionalFormatting sqref="Z197">
    <cfRule type="expression" dxfId="2094" priority="1886">
      <formula>INDIRECT(ADDRESS(ROW(),COLUMN()))=TRUNC(INDIRECT(ADDRESS(ROW(),COLUMN())))</formula>
    </cfRule>
  </conditionalFormatting>
  <conditionalFormatting sqref="Z80">
    <cfRule type="expression" dxfId="2093" priority="2705">
      <formula>INDIRECT(ADDRESS(ROW(),COLUMN()))=TRUNC(INDIRECT(ADDRESS(ROW(),COLUMN())))</formula>
    </cfRule>
  </conditionalFormatting>
  <conditionalFormatting sqref="AA197:AF197">
    <cfRule type="expression" dxfId="2092" priority="1884">
      <formula>INDIRECT(ADDRESS(ROW(),COLUMN()))=TRUNC(INDIRECT(ADDRESS(ROW(),COLUMN())))</formula>
    </cfRule>
  </conditionalFormatting>
  <conditionalFormatting sqref="AA80:AF80">
    <cfRule type="expression" dxfId="2091" priority="2703">
      <formula>INDIRECT(ADDRESS(ROW(),COLUMN()))=TRUNC(INDIRECT(ADDRESS(ROW(),COLUMN())))</formula>
    </cfRule>
  </conditionalFormatting>
  <conditionalFormatting sqref="AG197">
    <cfRule type="expression" dxfId="2090" priority="1882">
      <formula>INDIRECT(ADDRESS(ROW(),COLUMN()))=TRUNC(INDIRECT(ADDRESS(ROW(),COLUMN())))</formula>
    </cfRule>
  </conditionalFormatting>
  <conditionalFormatting sqref="AG80">
    <cfRule type="expression" dxfId="2089" priority="2701">
      <formula>INDIRECT(ADDRESS(ROW(),COLUMN()))=TRUNC(INDIRECT(ADDRESS(ROW(),COLUMN())))</formula>
    </cfRule>
  </conditionalFormatting>
  <conditionalFormatting sqref="AH197:AM197">
    <cfRule type="expression" dxfId="2088" priority="1880">
      <formula>INDIRECT(ADDRESS(ROW(),COLUMN()))=TRUNC(INDIRECT(ADDRESS(ROW(),COLUMN())))</formula>
    </cfRule>
  </conditionalFormatting>
  <conditionalFormatting sqref="AH80:AM80">
    <cfRule type="expression" dxfId="2087" priority="2699">
      <formula>INDIRECT(ADDRESS(ROW(),COLUMN()))=TRUNC(INDIRECT(ADDRESS(ROW(),COLUMN())))</formula>
    </cfRule>
  </conditionalFormatting>
  <conditionalFormatting sqref="AN197">
    <cfRule type="expression" dxfId="2086" priority="1878">
      <formula>INDIRECT(ADDRESS(ROW(),COLUMN()))=TRUNC(INDIRECT(ADDRESS(ROW(),COLUMN())))</formula>
    </cfRule>
  </conditionalFormatting>
  <conditionalFormatting sqref="AN80">
    <cfRule type="expression" dxfId="2085" priority="2697">
      <formula>INDIRECT(ADDRESS(ROW(),COLUMN()))=TRUNC(INDIRECT(ADDRESS(ROW(),COLUMN())))</formula>
    </cfRule>
  </conditionalFormatting>
  <conditionalFormatting sqref="AO197:AT197">
    <cfRule type="expression" dxfId="2084" priority="1876">
      <formula>INDIRECT(ADDRESS(ROW(),COLUMN()))=TRUNC(INDIRECT(ADDRESS(ROW(),COLUMN())))</formula>
    </cfRule>
  </conditionalFormatting>
  <conditionalFormatting sqref="AO80:AT80">
    <cfRule type="expression" dxfId="2083" priority="2695">
      <formula>INDIRECT(ADDRESS(ROW(),COLUMN()))=TRUNC(INDIRECT(ADDRESS(ROW(),COLUMN())))</formula>
    </cfRule>
  </conditionalFormatting>
  <conditionalFormatting sqref="AU197">
    <cfRule type="expression" dxfId="2082" priority="1874">
      <formula>INDIRECT(ADDRESS(ROW(),COLUMN()))=TRUNC(INDIRECT(ADDRESS(ROW(),COLUMN())))</formula>
    </cfRule>
  </conditionalFormatting>
  <conditionalFormatting sqref="AU80">
    <cfRule type="expression" dxfId="2081" priority="2693">
      <formula>INDIRECT(ADDRESS(ROW(),COLUMN()))=TRUNC(INDIRECT(ADDRESS(ROW(),COLUMN())))</formula>
    </cfRule>
  </conditionalFormatting>
  <conditionalFormatting sqref="AV197:AW197">
    <cfRule type="expression" dxfId="2080" priority="1872">
      <formula>INDIRECT(ADDRESS(ROW(),COLUMN()))=TRUNC(INDIRECT(ADDRESS(ROW(),COLUMN())))</formula>
    </cfRule>
  </conditionalFormatting>
  <conditionalFormatting sqref="AV80:AW80">
    <cfRule type="expression" dxfId="2079" priority="2691">
      <formula>INDIRECT(ADDRESS(ROW(),COLUMN()))=TRUNC(INDIRECT(ADDRESS(ROW(),COLUMN())))</formula>
    </cfRule>
  </conditionalFormatting>
  <conditionalFormatting sqref="AX83:BA84">
    <cfRule type="expression" dxfId="2078" priority="2690">
      <formula>INDIRECT(ADDRESS(ROW(),COLUMN()))=TRUNC(INDIRECT(ADDRESS(ROW(),COLUMN())))</formula>
    </cfRule>
  </conditionalFormatting>
  <conditionalFormatting sqref="S83">
    <cfRule type="expression" dxfId="2077" priority="2688">
      <formula>INDIRECT(ADDRESS(ROW(),COLUMN()))=TRUNC(INDIRECT(ADDRESS(ROW(),COLUMN())))</formula>
    </cfRule>
  </conditionalFormatting>
  <conditionalFormatting sqref="T83:Y83">
    <cfRule type="expression" dxfId="2076" priority="2686">
      <formula>INDIRECT(ADDRESS(ROW(),COLUMN()))=TRUNC(INDIRECT(ADDRESS(ROW(),COLUMN())))</formula>
    </cfRule>
  </conditionalFormatting>
  <conditionalFormatting sqref="Z83">
    <cfRule type="expression" dxfId="2075" priority="2684">
      <formula>INDIRECT(ADDRESS(ROW(),COLUMN()))=TRUNC(INDIRECT(ADDRESS(ROW(),COLUMN())))</formula>
    </cfRule>
  </conditionalFormatting>
  <conditionalFormatting sqref="AA83:AF83">
    <cfRule type="expression" dxfId="2074" priority="2682">
      <formula>INDIRECT(ADDRESS(ROW(),COLUMN()))=TRUNC(INDIRECT(ADDRESS(ROW(),COLUMN())))</formula>
    </cfRule>
  </conditionalFormatting>
  <conditionalFormatting sqref="AX200:BA201">
    <cfRule type="expression" dxfId="2073" priority="1871">
      <formula>INDIRECT(ADDRESS(ROW(),COLUMN()))=TRUNC(INDIRECT(ADDRESS(ROW(),COLUMN())))</formula>
    </cfRule>
  </conditionalFormatting>
  <conditionalFormatting sqref="AG83">
    <cfRule type="expression" dxfId="2072" priority="2680">
      <formula>INDIRECT(ADDRESS(ROW(),COLUMN()))=TRUNC(INDIRECT(ADDRESS(ROW(),COLUMN())))</formula>
    </cfRule>
  </conditionalFormatting>
  <conditionalFormatting sqref="S200">
    <cfRule type="expression" dxfId="2071" priority="1869">
      <formula>INDIRECT(ADDRESS(ROW(),COLUMN()))=TRUNC(INDIRECT(ADDRESS(ROW(),COLUMN())))</formula>
    </cfRule>
  </conditionalFormatting>
  <conditionalFormatting sqref="AH83:AM83">
    <cfRule type="expression" dxfId="2070" priority="2678">
      <formula>INDIRECT(ADDRESS(ROW(),COLUMN()))=TRUNC(INDIRECT(ADDRESS(ROW(),COLUMN())))</formula>
    </cfRule>
  </conditionalFormatting>
  <conditionalFormatting sqref="T200:Y200">
    <cfRule type="expression" dxfId="2069" priority="1867">
      <formula>INDIRECT(ADDRESS(ROW(),COLUMN()))=TRUNC(INDIRECT(ADDRESS(ROW(),COLUMN())))</formula>
    </cfRule>
  </conditionalFormatting>
  <conditionalFormatting sqref="AN83">
    <cfRule type="expression" dxfId="2068" priority="2676">
      <formula>INDIRECT(ADDRESS(ROW(),COLUMN()))=TRUNC(INDIRECT(ADDRESS(ROW(),COLUMN())))</formula>
    </cfRule>
  </conditionalFormatting>
  <conditionalFormatting sqref="Z200">
    <cfRule type="expression" dxfId="2067" priority="1865">
      <formula>INDIRECT(ADDRESS(ROW(),COLUMN()))=TRUNC(INDIRECT(ADDRESS(ROW(),COLUMN())))</formula>
    </cfRule>
  </conditionalFormatting>
  <conditionalFormatting sqref="AO83:AT83">
    <cfRule type="expression" dxfId="2066" priority="2674">
      <formula>INDIRECT(ADDRESS(ROW(),COLUMN()))=TRUNC(INDIRECT(ADDRESS(ROW(),COLUMN())))</formula>
    </cfRule>
  </conditionalFormatting>
  <conditionalFormatting sqref="AA200:AF200">
    <cfRule type="expression" dxfId="2065" priority="1863">
      <formula>INDIRECT(ADDRESS(ROW(),COLUMN()))=TRUNC(INDIRECT(ADDRESS(ROW(),COLUMN())))</formula>
    </cfRule>
  </conditionalFormatting>
  <conditionalFormatting sqref="AU83">
    <cfRule type="expression" dxfId="2064" priority="2672">
      <formula>INDIRECT(ADDRESS(ROW(),COLUMN()))=TRUNC(INDIRECT(ADDRESS(ROW(),COLUMN())))</formula>
    </cfRule>
  </conditionalFormatting>
  <conditionalFormatting sqref="AG200">
    <cfRule type="expression" dxfId="2063" priority="1861">
      <formula>INDIRECT(ADDRESS(ROW(),COLUMN()))=TRUNC(INDIRECT(ADDRESS(ROW(),COLUMN())))</formula>
    </cfRule>
  </conditionalFormatting>
  <conditionalFormatting sqref="AV83:AW83">
    <cfRule type="expression" dxfId="2062" priority="2670">
      <formula>INDIRECT(ADDRESS(ROW(),COLUMN()))=TRUNC(INDIRECT(ADDRESS(ROW(),COLUMN())))</formula>
    </cfRule>
  </conditionalFormatting>
  <conditionalFormatting sqref="AX86:BA87">
    <cfRule type="expression" dxfId="2061" priority="2669">
      <formula>INDIRECT(ADDRESS(ROW(),COLUMN()))=TRUNC(INDIRECT(ADDRESS(ROW(),COLUMN())))</formula>
    </cfRule>
  </conditionalFormatting>
  <conditionalFormatting sqref="S86">
    <cfRule type="expression" dxfId="2060" priority="2667">
      <formula>INDIRECT(ADDRESS(ROW(),COLUMN()))=TRUNC(INDIRECT(ADDRESS(ROW(),COLUMN())))</formula>
    </cfRule>
  </conditionalFormatting>
  <conditionalFormatting sqref="T86:Y86">
    <cfRule type="expression" dxfId="2059" priority="2665">
      <formula>INDIRECT(ADDRESS(ROW(),COLUMN()))=TRUNC(INDIRECT(ADDRESS(ROW(),COLUMN())))</formula>
    </cfRule>
  </conditionalFormatting>
  <conditionalFormatting sqref="Z86">
    <cfRule type="expression" dxfId="2058" priority="2663">
      <formula>INDIRECT(ADDRESS(ROW(),COLUMN()))=TRUNC(INDIRECT(ADDRESS(ROW(),COLUMN())))</formula>
    </cfRule>
  </conditionalFormatting>
  <conditionalFormatting sqref="AA86:AF86">
    <cfRule type="expression" dxfId="2057" priority="2661">
      <formula>INDIRECT(ADDRESS(ROW(),COLUMN()))=TRUNC(INDIRECT(ADDRESS(ROW(),COLUMN())))</formula>
    </cfRule>
  </conditionalFormatting>
  <conditionalFormatting sqref="AG86">
    <cfRule type="expression" dxfId="2056" priority="2659">
      <formula>INDIRECT(ADDRESS(ROW(),COLUMN()))=TRUNC(INDIRECT(ADDRESS(ROW(),COLUMN())))</formula>
    </cfRule>
  </conditionalFormatting>
  <conditionalFormatting sqref="AH86:AM86">
    <cfRule type="expression" dxfId="2055" priority="2657">
      <formula>INDIRECT(ADDRESS(ROW(),COLUMN()))=TRUNC(INDIRECT(ADDRESS(ROW(),COLUMN())))</formula>
    </cfRule>
  </conditionalFormatting>
  <conditionalFormatting sqref="AN86">
    <cfRule type="expression" dxfId="2054" priority="2655">
      <formula>INDIRECT(ADDRESS(ROW(),COLUMN()))=TRUNC(INDIRECT(ADDRESS(ROW(),COLUMN())))</formula>
    </cfRule>
  </conditionalFormatting>
  <conditionalFormatting sqref="AO86:AT86">
    <cfRule type="expression" dxfId="2053" priority="2653">
      <formula>INDIRECT(ADDRESS(ROW(),COLUMN()))=TRUNC(INDIRECT(ADDRESS(ROW(),COLUMN())))</formula>
    </cfRule>
  </conditionalFormatting>
  <conditionalFormatting sqref="AU86">
    <cfRule type="expression" dxfId="2052" priority="2651">
      <formula>INDIRECT(ADDRESS(ROW(),COLUMN()))=TRUNC(INDIRECT(ADDRESS(ROW(),COLUMN())))</formula>
    </cfRule>
  </conditionalFormatting>
  <conditionalFormatting sqref="AX203:BA204">
    <cfRule type="expression" dxfId="2051" priority="1850">
      <formula>INDIRECT(ADDRESS(ROW(),COLUMN()))=TRUNC(INDIRECT(ADDRESS(ROW(),COLUMN())))</formula>
    </cfRule>
  </conditionalFormatting>
  <conditionalFormatting sqref="AV86:AW86">
    <cfRule type="expression" dxfId="2050" priority="2649">
      <formula>INDIRECT(ADDRESS(ROW(),COLUMN()))=TRUNC(INDIRECT(ADDRESS(ROW(),COLUMN())))</formula>
    </cfRule>
  </conditionalFormatting>
  <conditionalFormatting sqref="AX89:BA90">
    <cfRule type="expression" dxfId="2049" priority="2648">
      <formula>INDIRECT(ADDRESS(ROW(),COLUMN()))=TRUNC(INDIRECT(ADDRESS(ROW(),COLUMN())))</formula>
    </cfRule>
  </conditionalFormatting>
  <conditionalFormatting sqref="AN200">
    <cfRule type="expression" dxfId="2048" priority="1857">
      <formula>INDIRECT(ADDRESS(ROW(),COLUMN()))=TRUNC(INDIRECT(ADDRESS(ROW(),COLUMN())))</formula>
    </cfRule>
  </conditionalFormatting>
  <conditionalFormatting sqref="S89">
    <cfRule type="expression" dxfId="2047" priority="2646">
      <formula>INDIRECT(ADDRESS(ROW(),COLUMN()))=TRUNC(INDIRECT(ADDRESS(ROW(),COLUMN())))</formula>
    </cfRule>
  </conditionalFormatting>
  <conditionalFormatting sqref="AO200:AT200">
    <cfRule type="expression" dxfId="2046" priority="1855">
      <formula>INDIRECT(ADDRESS(ROW(),COLUMN()))=TRUNC(INDIRECT(ADDRESS(ROW(),COLUMN())))</formula>
    </cfRule>
  </conditionalFormatting>
  <conditionalFormatting sqref="T89:Y89">
    <cfRule type="expression" dxfId="2045" priority="2644">
      <formula>INDIRECT(ADDRESS(ROW(),COLUMN()))=TRUNC(INDIRECT(ADDRESS(ROW(),COLUMN())))</formula>
    </cfRule>
  </conditionalFormatting>
  <conditionalFormatting sqref="AU200">
    <cfRule type="expression" dxfId="2044" priority="1853">
      <formula>INDIRECT(ADDRESS(ROW(),COLUMN()))=TRUNC(INDIRECT(ADDRESS(ROW(),COLUMN())))</formula>
    </cfRule>
  </conditionalFormatting>
  <conditionalFormatting sqref="Z89">
    <cfRule type="expression" dxfId="2043" priority="2642">
      <formula>INDIRECT(ADDRESS(ROW(),COLUMN()))=TRUNC(INDIRECT(ADDRESS(ROW(),COLUMN())))</formula>
    </cfRule>
  </conditionalFormatting>
  <conditionalFormatting sqref="AV200:AW200">
    <cfRule type="expression" dxfId="2042" priority="1851">
      <formula>INDIRECT(ADDRESS(ROW(),COLUMN()))=TRUNC(INDIRECT(ADDRESS(ROW(),COLUMN())))</formula>
    </cfRule>
  </conditionalFormatting>
  <conditionalFormatting sqref="AA89:AF89">
    <cfRule type="expression" dxfId="2041" priority="2640">
      <formula>INDIRECT(ADDRESS(ROW(),COLUMN()))=TRUNC(INDIRECT(ADDRESS(ROW(),COLUMN())))</formula>
    </cfRule>
  </conditionalFormatting>
  <conditionalFormatting sqref="AG89">
    <cfRule type="expression" dxfId="2040" priority="2638">
      <formula>INDIRECT(ADDRESS(ROW(),COLUMN()))=TRUNC(INDIRECT(ADDRESS(ROW(),COLUMN())))</formula>
    </cfRule>
  </conditionalFormatting>
  <conditionalFormatting sqref="AH89:AM89">
    <cfRule type="expression" dxfId="2039" priority="2636">
      <formula>INDIRECT(ADDRESS(ROW(),COLUMN()))=TRUNC(INDIRECT(ADDRESS(ROW(),COLUMN())))</formula>
    </cfRule>
  </conditionalFormatting>
  <conditionalFormatting sqref="AN89">
    <cfRule type="expression" dxfId="2038" priority="2634">
      <formula>INDIRECT(ADDRESS(ROW(),COLUMN()))=TRUNC(INDIRECT(ADDRESS(ROW(),COLUMN())))</formula>
    </cfRule>
  </conditionalFormatting>
  <conditionalFormatting sqref="AO89:AT89">
    <cfRule type="expression" dxfId="2037" priority="2632">
      <formula>INDIRECT(ADDRESS(ROW(),COLUMN()))=TRUNC(INDIRECT(ADDRESS(ROW(),COLUMN())))</formula>
    </cfRule>
  </conditionalFormatting>
  <conditionalFormatting sqref="AU89">
    <cfRule type="expression" dxfId="2036" priority="2630">
      <formula>INDIRECT(ADDRESS(ROW(),COLUMN()))=TRUNC(INDIRECT(ADDRESS(ROW(),COLUMN())))</formula>
    </cfRule>
  </conditionalFormatting>
  <conditionalFormatting sqref="AV89:AW89">
    <cfRule type="expression" dxfId="2035" priority="2628">
      <formula>INDIRECT(ADDRESS(ROW(),COLUMN()))=TRUNC(INDIRECT(ADDRESS(ROW(),COLUMN())))</formula>
    </cfRule>
  </conditionalFormatting>
  <conditionalFormatting sqref="AX92:BA93">
    <cfRule type="expression" dxfId="2034" priority="2627">
      <formula>INDIRECT(ADDRESS(ROW(),COLUMN()))=TRUNC(INDIRECT(ADDRESS(ROW(),COLUMN())))</formula>
    </cfRule>
  </conditionalFormatting>
  <conditionalFormatting sqref="T203:Y203">
    <cfRule type="expression" dxfId="2033" priority="1846">
      <formula>INDIRECT(ADDRESS(ROW(),COLUMN()))=TRUNC(INDIRECT(ADDRESS(ROW(),COLUMN())))</formula>
    </cfRule>
  </conditionalFormatting>
  <conditionalFormatting sqref="S92">
    <cfRule type="expression" dxfId="2032" priority="2625">
      <formula>INDIRECT(ADDRESS(ROW(),COLUMN()))=TRUNC(INDIRECT(ADDRESS(ROW(),COLUMN())))</formula>
    </cfRule>
  </conditionalFormatting>
  <conditionalFormatting sqref="Z203">
    <cfRule type="expression" dxfId="2031" priority="1844">
      <formula>INDIRECT(ADDRESS(ROW(),COLUMN()))=TRUNC(INDIRECT(ADDRESS(ROW(),COLUMN())))</formula>
    </cfRule>
  </conditionalFormatting>
  <conditionalFormatting sqref="T92:Y92">
    <cfRule type="expression" dxfId="2030" priority="2623">
      <formula>INDIRECT(ADDRESS(ROW(),COLUMN()))=TRUNC(INDIRECT(ADDRESS(ROW(),COLUMN())))</formula>
    </cfRule>
  </conditionalFormatting>
  <conditionalFormatting sqref="AA203:AF203">
    <cfRule type="expression" dxfId="2029" priority="1842">
      <formula>INDIRECT(ADDRESS(ROW(),COLUMN()))=TRUNC(INDIRECT(ADDRESS(ROW(),COLUMN())))</formula>
    </cfRule>
  </conditionalFormatting>
  <conditionalFormatting sqref="Z92">
    <cfRule type="expression" dxfId="2028" priority="2621">
      <formula>INDIRECT(ADDRESS(ROW(),COLUMN()))=TRUNC(INDIRECT(ADDRESS(ROW(),COLUMN())))</formula>
    </cfRule>
  </conditionalFormatting>
  <conditionalFormatting sqref="AG203">
    <cfRule type="expression" dxfId="2027" priority="1840">
      <formula>INDIRECT(ADDRESS(ROW(),COLUMN()))=TRUNC(INDIRECT(ADDRESS(ROW(),COLUMN())))</formula>
    </cfRule>
  </conditionalFormatting>
  <conditionalFormatting sqref="AA92:AF92">
    <cfRule type="expression" dxfId="2026" priority="2619">
      <formula>INDIRECT(ADDRESS(ROW(),COLUMN()))=TRUNC(INDIRECT(ADDRESS(ROW(),COLUMN())))</formula>
    </cfRule>
  </conditionalFormatting>
  <conditionalFormatting sqref="AH203:AM203">
    <cfRule type="expression" dxfId="2025" priority="1838">
      <formula>INDIRECT(ADDRESS(ROW(),COLUMN()))=TRUNC(INDIRECT(ADDRESS(ROW(),COLUMN())))</formula>
    </cfRule>
  </conditionalFormatting>
  <conditionalFormatting sqref="AG92">
    <cfRule type="expression" dxfId="2024" priority="2617">
      <formula>INDIRECT(ADDRESS(ROW(),COLUMN()))=TRUNC(INDIRECT(ADDRESS(ROW(),COLUMN())))</formula>
    </cfRule>
  </conditionalFormatting>
  <conditionalFormatting sqref="AN203">
    <cfRule type="expression" dxfId="2023" priority="1836">
      <formula>INDIRECT(ADDRESS(ROW(),COLUMN()))=TRUNC(INDIRECT(ADDRESS(ROW(),COLUMN())))</formula>
    </cfRule>
  </conditionalFormatting>
  <conditionalFormatting sqref="AH92:AM92">
    <cfRule type="expression" dxfId="2022" priority="2615">
      <formula>INDIRECT(ADDRESS(ROW(),COLUMN()))=TRUNC(INDIRECT(ADDRESS(ROW(),COLUMN())))</formula>
    </cfRule>
  </conditionalFormatting>
  <conditionalFormatting sqref="AO203:AT203">
    <cfRule type="expression" dxfId="2021" priority="1834">
      <formula>INDIRECT(ADDRESS(ROW(),COLUMN()))=TRUNC(INDIRECT(ADDRESS(ROW(),COLUMN())))</formula>
    </cfRule>
  </conditionalFormatting>
  <conditionalFormatting sqref="AN92">
    <cfRule type="expression" dxfId="2020" priority="2613">
      <formula>INDIRECT(ADDRESS(ROW(),COLUMN()))=TRUNC(INDIRECT(ADDRESS(ROW(),COLUMN())))</formula>
    </cfRule>
  </conditionalFormatting>
  <conditionalFormatting sqref="AU203">
    <cfRule type="expression" dxfId="2019" priority="1832">
      <formula>INDIRECT(ADDRESS(ROW(),COLUMN()))=TRUNC(INDIRECT(ADDRESS(ROW(),COLUMN())))</formula>
    </cfRule>
  </conditionalFormatting>
  <conditionalFormatting sqref="AO92:AT92">
    <cfRule type="expression" dxfId="2018" priority="2611">
      <formula>INDIRECT(ADDRESS(ROW(),COLUMN()))=TRUNC(INDIRECT(ADDRESS(ROW(),COLUMN())))</formula>
    </cfRule>
  </conditionalFormatting>
  <conditionalFormatting sqref="AV203:AW203">
    <cfRule type="expression" dxfId="2017" priority="1830">
      <formula>INDIRECT(ADDRESS(ROW(),COLUMN()))=TRUNC(INDIRECT(ADDRESS(ROW(),COLUMN())))</formula>
    </cfRule>
  </conditionalFormatting>
  <conditionalFormatting sqref="AU92">
    <cfRule type="expression" dxfId="2016" priority="2609">
      <formula>INDIRECT(ADDRESS(ROW(),COLUMN()))=TRUNC(INDIRECT(ADDRESS(ROW(),COLUMN())))</formula>
    </cfRule>
  </conditionalFormatting>
  <conditionalFormatting sqref="AV92:AW92">
    <cfRule type="expression" dxfId="2015" priority="2607">
      <formula>INDIRECT(ADDRESS(ROW(),COLUMN()))=TRUNC(INDIRECT(ADDRESS(ROW(),COLUMN())))</formula>
    </cfRule>
  </conditionalFormatting>
  <conditionalFormatting sqref="AX95:BA96">
    <cfRule type="expression" dxfId="2014" priority="2606">
      <formula>INDIRECT(ADDRESS(ROW(),COLUMN()))=TRUNC(INDIRECT(ADDRESS(ROW(),COLUMN())))</formula>
    </cfRule>
  </conditionalFormatting>
  <conditionalFormatting sqref="S95">
    <cfRule type="expression" dxfId="2013" priority="2604">
      <formula>INDIRECT(ADDRESS(ROW(),COLUMN()))=TRUNC(INDIRECT(ADDRESS(ROW(),COLUMN())))</formula>
    </cfRule>
  </conditionalFormatting>
  <conditionalFormatting sqref="T95:Y95">
    <cfRule type="expression" dxfId="2012" priority="2602">
      <formula>INDIRECT(ADDRESS(ROW(),COLUMN()))=TRUNC(INDIRECT(ADDRESS(ROW(),COLUMN())))</formula>
    </cfRule>
  </conditionalFormatting>
  <conditionalFormatting sqref="Z95">
    <cfRule type="expression" dxfId="2011" priority="2600">
      <formula>INDIRECT(ADDRESS(ROW(),COLUMN()))=TRUNC(INDIRECT(ADDRESS(ROW(),COLUMN())))</formula>
    </cfRule>
  </conditionalFormatting>
  <conditionalFormatting sqref="AX206:BA207">
    <cfRule type="expression" dxfId="2010" priority="1829">
      <formula>INDIRECT(ADDRESS(ROW(),COLUMN()))=TRUNC(INDIRECT(ADDRESS(ROW(),COLUMN())))</formula>
    </cfRule>
  </conditionalFormatting>
  <conditionalFormatting sqref="AA95:AF95">
    <cfRule type="expression" dxfId="2009" priority="2598">
      <formula>INDIRECT(ADDRESS(ROW(),COLUMN()))=TRUNC(INDIRECT(ADDRESS(ROW(),COLUMN())))</formula>
    </cfRule>
  </conditionalFormatting>
  <conditionalFormatting sqref="S206">
    <cfRule type="expression" dxfId="2008" priority="1827">
      <formula>INDIRECT(ADDRESS(ROW(),COLUMN()))=TRUNC(INDIRECT(ADDRESS(ROW(),COLUMN())))</formula>
    </cfRule>
  </conditionalFormatting>
  <conditionalFormatting sqref="AG95">
    <cfRule type="expression" dxfId="2007" priority="2596">
      <formula>INDIRECT(ADDRESS(ROW(),COLUMN()))=TRUNC(INDIRECT(ADDRESS(ROW(),COLUMN())))</formula>
    </cfRule>
  </conditionalFormatting>
  <conditionalFormatting sqref="T206:Y206">
    <cfRule type="expression" dxfId="2006" priority="1825">
      <formula>INDIRECT(ADDRESS(ROW(),COLUMN()))=TRUNC(INDIRECT(ADDRESS(ROW(),COLUMN())))</formula>
    </cfRule>
  </conditionalFormatting>
  <conditionalFormatting sqref="AH95:AM95">
    <cfRule type="expression" dxfId="2005" priority="2594">
      <formula>INDIRECT(ADDRESS(ROW(),COLUMN()))=TRUNC(INDIRECT(ADDRESS(ROW(),COLUMN())))</formula>
    </cfRule>
  </conditionalFormatting>
  <conditionalFormatting sqref="Z206">
    <cfRule type="expression" dxfId="2004" priority="1823">
      <formula>INDIRECT(ADDRESS(ROW(),COLUMN()))=TRUNC(INDIRECT(ADDRESS(ROW(),COLUMN())))</formula>
    </cfRule>
  </conditionalFormatting>
  <conditionalFormatting sqref="AN95">
    <cfRule type="expression" dxfId="2003" priority="2592">
      <formula>INDIRECT(ADDRESS(ROW(),COLUMN()))=TRUNC(INDIRECT(ADDRESS(ROW(),COLUMN())))</formula>
    </cfRule>
  </conditionalFormatting>
  <conditionalFormatting sqref="AA206:AF206">
    <cfRule type="expression" dxfId="2002" priority="1821">
      <formula>INDIRECT(ADDRESS(ROW(),COLUMN()))=TRUNC(INDIRECT(ADDRESS(ROW(),COLUMN())))</formula>
    </cfRule>
  </conditionalFormatting>
  <conditionalFormatting sqref="AO95:AT95">
    <cfRule type="expression" dxfId="2001" priority="2590">
      <formula>INDIRECT(ADDRESS(ROW(),COLUMN()))=TRUNC(INDIRECT(ADDRESS(ROW(),COLUMN())))</formula>
    </cfRule>
  </conditionalFormatting>
  <conditionalFormatting sqref="AG206">
    <cfRule type="expression" dxfId="2000" priority="1819">
      <formula>INDIRECT(ADDRESS(ROW(),COLUMN()))=TRUNC(INDIRECT(ADDRESS(ROW(),COLUMN())))</formula>
    </cfRule>
  </conditionalFormatting>
  <conditionalFormatting sqref="AU95">
    <cfRule type="expression" dxfId="1999" priority="2588">
      <formula>INDIRECT(ADDRESS(ROW(),COLUMN()))=TRUNC(INDIRECT(ADDRESS(ROW(),COLUMN())))</formula>
    </cfRule>
  </conditionalFormatting>
  <conditionalFormatting sqref="AH206:AM206">
    <cfRule type="expression" dxfId="1998" priority="1817">
      <formula>INDIRECT(ADDRESS(ROW(),COLUMN()))=TRUNC(INDIRECT(ADDRESS(ROW(),COLUMN())))</formula>
    </cfRule>
  </conditionalFormatting>
  <conditionalFormatting sqref="AV95:AW95">
    <cfRule type="expression" dxfId="1997" priority="2586">
      <formula>INDIRECT(ADDRESS(ROW(),COLUMN()))=TRUNC(INDIRECT(ADDRESS(ROW(),COLUMN())))</formula>
    </cfRule>
  </conditionalFormatting>
  <conditionalFormatting sqref="AX98:BA99">
    <cfRule type="expression" dxfId="1996" priority="2585">
      <formula>INDIRECT(ADDRESS(ROW(),COLUMN()))=TRUNC(INDIRECT(ADDRESS(ROW(),COLUMN())))</formula>
    </cfRule>
  </conditionalFormatting>
  <conditionalFormatting sqref="S98">
    <cfRule type="expression" dxfId="1995" priority="2583">
      <formula>INDIRECT(ADDRESS(ROW(),COLUMN()))=TRUNC(INDIRECT(ADDRESS(ROW(),COLUMN())))</formula>
    </cfRule>
  </conditionalFormatting>
  <conditionalFormatting sqref="T98:Y98">
    <cfRule type="expression" dxfId="1994" priority="2581">
      <formula>INDIRECT(ADDRESS(ROW(),COLUMN()))=TRUNC(INDIRECT(ADDRESS(ROW(),COLUMN())))</formula>
    </cfRule>
  </conditionalFormatting>
  <conditionalFormatting sqref="Z98">
    <cfRule type="expression" dxfId="1993" priority="2579">
      <formula>INDIRECT(ADDRESS(ROW(),COLUMN()))=TRUNC(INDIRECT(ADDRESS(ROW(),COLUMN())))</formula>
    </cfRule>
  </conditionalFormatting>
  <conditionalFormatting sqref="AA98:AF98">
    <cfRule type="expression" dxfId="1992" priority="2577">
      <formula>INDIRECT(ADDRESS(ROW(),COLUMN()))=TRUNC(INDIRECT(ADDRESS(ROW(),COLUMN())))</formula>
    </cfRule>
  </conditionalFormatting>
  <conditionalFormatting sqref="AG98">
    <cfRule type="expression" dxfId="1991" priority="2575">
      <formula>INDIRECT(ADDRESS(ROW(),COLUMN()))=TRUNC(INDIRECT(ADDRESS(ROW(),COLUMN())))</formula>
    </cfRule>
  </conditionalFormatting>
  <conditionalFormatting sqref="AH98:AM98">
    <cfRule type="expression" dxfId="1990" priority="2573">
      <formula>INDIRECT(ADDRESS(ROW(),COLUMN()))=TRUNC(INDIRECT(ADDRESS(ROW(),COLUMN())))</formula>
    </cfRule>
  </conditionalFormatting>
  <conditionalFormatting sqref="AN98">
    <cfRule type="expression" dxfId="1989" priority="2571">
      <formula>INDIRECT(ADDRESS(ROW(),COLUMN()))=TRUNC(INDIRECT(ADDRESS(ROW(),COLUMN())))</formula>
    </cfRule>
  </conditionalFormatting>
  <conditionalFormatting sqref="AO98:AT98">
    <cfRule type="expression" dxfId="1988" priority="2569">
      <formula>INDIRECT(ADDRESS(ROW(),COLUMN()))=TRUNC(INDIRECT(ADDRESS(ROW(),COLUMN())))</formula>
    </cfRule>
  </conditionalFormatting>
  <conditionalFormatting sqref="AX209:BA210">
    <cfRule type="expression" dxfId="1987" priority="1808">
      <formula>INDIRECT(ADDRESS(ROW(),COLUMN()))=TRUNC(INDIRECT(ADDRESS(ROW(),COLUMN())))</formula>
    </cfRule>
  </conditionalFormatting>
  <conditionalFormatting sqref="AU98">
    <cfRule type="expression" dxfId="1986" priority="2567">
      <formula>INDIRECT(ADDRESS(ROW(),COLUMN()))=TRUNC(INDIRECT(ADDRESS(ROW(),COLUMN())))</formula>
    </cfRule>
  </conditionalFormatting>
  <conditionalFormatting sqref="S209">
    <cfRule type="expression" dxfId="1985" priority="1806">
      <formula>INDIRECT(ADDRESS(ROW(),COLUMN()))=TRUNC(INDIRECT(ADDRESS(ROW(),COLUMN())))</formula>
    </cfRule>
  </conditionalFormatting>
  <conditionalFormatting sqref="AV98:AW98">
    <cfRule type="expression" dxfId="1984" priority="2565">
      <formula>INDIRECT(ADDRESS(ROW(),COLUMN()))=TRUNC(INDIRECT(ADDRESS(ROW(),COLUMN())))</formula>
    </cfRule>
  </conditionalFormatting>
  <conditionalFormatting sqref="AX101:BA102">
    <cfRule type="expression" dxfId="1983" priority="2564">
      <formula>INDIRECT(ADDRESS(ROW(),COLUMN()))=TRUNC(INDIRECT(ADDRESS(ROW(),COLUMN())))</formula>
    </cfRule>
  </conditionalFormatting>
  <conditionalFormatting sqref="AO206:AT206">
    <cfRule type="expression" dxfId="1982" priority="1813">
      <formula>INDIRECT(ADDRESS(ROW(),COLUMN()))=TRUNC(INDIRECT(ADDRESS(ROW(),COLUMN())))</formula>
    </cfRule>
  </conditionalFormatting>
  <conditionalFormatting sqref="S101">
    <cfRule type="expression" dxfId="1981" priority="2562">
      <formula>INDIRECT(ADDRESS(ROW(),COLUMN()))=TRUNC(INDIRECT(ADDRESS(ROW(),COLUMN())))</formula>
    </cfRule>
  </conditionalFormatting>
  <conditionalFormatting sqref="AU206">
    <cfRule type="expression" dxfId="1980" priority="1811">
      <formula>INDIRECT(ADDRESS(ROW(),COLUMN()))=TRUNC(INDIRECT(ADDRESS(ROW(),COLUMN())))</formula>
    </cfRule>
  </conditionalFormatting>
  <conditionalFormatting sqref="T101:Y101">
    <cfRule type="expression" dxfId="1979" priority="2560">
      <formula>INDIRECT(ADDRESS(ROW(),COLUMN()))=TRUNC(INDIRECT(ADDRESS(ROW(),COLUMN())))</formula>
    </cfRule>
  </conditionalFormatting>
  <conditionalFormatting sqref="AV206:AW206">
    <cfRule type="expression" dxfId="1978" priority="1809">
      <formula>INDIRECT(ADDRESS(ROW(),COLUMN()))=TRUNC(INDIRECT(ADDRESS(ROW(),COLUMN())))</formula>
    </cfRule>
  </conditionalFormatting>
  <conditionalFormatting sqref="Z101">
    <cfRule type="expression" dxfId="1977" priority="2558">
      <formula>INDIRECT(ADDRESS(ROW(),COLUMN()))=TRUNC(INDIRECT(ADDRESS(ROW(),COLUMN())))</formula>
    </cfRule>
  </conditionalFormatting>
  <conditionalFormatting sqref="AA101:AF101">
    <cfRule type="expression" dxfId="1976" priority="2556">
      <formula>INDIRECT(ADDRESS(ROW(),COLUMN()))=TRUNC(INDIRECT(ADDRESS(ROW(),COLUMN())))</formula>
    </cfRule>
  </conditionalFormatting>
  <conditionalFormatting sqref="AG101">
    <cfRule type="expression" dxfId="1975" priority="2554">
      <formula>INDIRECT(ADDRESS(ROW(),COLUMN()))=TRUNC(INDIRECT(ADDRESS(ROW(),COLUMN())))</formula>
    </cfRule>
  </conditionalFormatting>
  <conditionalFormatting sqref="AH101:AM101">
    <cfRule type="expression" dxfId="1974" priority="2552">
      <formula>INDIRECT(ADDRESS(ROW(),COLUMN()))=TRUNC(INDIRECT(ADDRESS(ROW(),COLUMN())))</formula>
    </cfRule>
  </conditionalFormatting>
  <conditionalFormatting sqref="AN101">
    <cfRule type="expression" dxfId="1973" priority="2550">
      <formula>INDIRECT(ADDRESS(ROW(),COLUMN()))=TRUNC(INDIRECT(ADDRESS(ROW(),COLUMN())))</formula>
    </cfRule>
  </conditionalFormatting>
  <conditionalFormatting sqref="AO101:AT101">
    <cfRule type="expression" dxfId="1972" priority="2548">
      <formula>INDIRECT(ADDRESS(ROW(),COLUMN()))=TRUNC(INDIRECT(ADDRESS(ROW(),COLUMN())))</formula>
    </cfRule>
  </conditionalFormatting>
  <conditionalFormatting sqref="AU101">
    <cfRule type="expression" dxfId="1971" priority="2546">
      <formula>INDIRECT(ADDRESS(ROW(),COLUMN()))=TRUNC(INDIRECT(ADDRESS(ROW(),COLUMN())))</formula>
    </cfRule>
  </conditionalFormatting>
  <conditionalFormatting sqref="AV101:AW101">
    <cfRule type="expression" dxfId="1970" priority="2544">
      <formula>INDIRECT(ADDRESS(ROW(),COLUMN()))=TRUNC(INDIRECT(ADDRESS(ROW(),COLUMN())))</formula>
    </cfRule>
  </conditionalFormatting>
  <conditionalFormatting sqref="AX104:BA105">
    <cfRule type="expression" dxfId="1969" priority="2543">
      <formula>INDIRECT(ADDRESS(ROW(),COLUMN()))=TRUNC(INDIRECT(ADDRESS(ROW(),COLUMN())))</formula>
    </cfRule>
  </conditionalFormatting>
  <conditionalFormatting sqref="Z209">
    <cfRule type="expression" dxfId="1968" priority="1802">
      <formula>INDIRECT(ADDRESS(ROW(),COLUMN()))=TRUNC(INDIRECT(ADDRESS(ROW(),COLUMN())))</formula>
    </cfRule>
  </conditionalFormatting>
  <conditionalFormatting sqref="S104">
    <cfRule type="expression" dxfId="1967" priority="2541">
      <formula>INDIRECT(ADDRESS(ROW(),COLUMN()))=TRUNC(INDIRECT(ADDRESS(ROW(),COLUMN())))</formula>
    </cfRule>
  </conditionalFormatting>
  <conditionalFormatting sqref="AA209:AF209">
    <cfRule type="expression" dxfId="1966" priority="1800">
      <formula>INDIRECT(ADDRESS(ROW(),COLUMN()))=TRUNC(INDIRECT(ADDRESS(ROW(),COLUMN())))</formula>
    </cfRule>
  </conditionalFormatting>
  <conditionalFormatting sqref="T104:Y104">
    <cfRule type="expression" dxfId="1965" priority="2539">
      <formula>INDIRECT(ADDRESS(ROW(),COLUMN()))=TRUNC(INDIRECT(ADDRESS(ROW(),COLUMN())))</formula>
    </cfRule>
  </conditionalFormatting>
  <conditionalFormatting sqref="AG209">
    <cfRule type="expression" dxfId="1964" priority="1798">
      <formula>INDIRECT(ADDRESS(ROW(),COLUMN()))=TRUNC(INDIRECT(ADDRESS(ROW(),COLUMN())))</formula>
    </cfRule>
  </conditionalFormatting>
  <conditionalFormatting sqref="Z104">
    <cfRule type="expression" dxfId="1963" priority="2537">
      <formula>INDIRECT(ADDRESS(ROW(),COLUMN()))=TRUNC(INDIRECT(ADDRESS(ROW(),COLUMN())))</formula>
    </cfRule>
  </conditionalFormatting>
  <conditionalFormatting sqref="AH209:AM209">
    <cfRule type="expression" dxfId="1962" priority="1796">
      <formula>INDIRECT(ADDRESS(ROW(),COLUMN()))=TRUNC(INDIRECT(ADDRESS(ROW(),COLUMN())))</formula>
    </cfRule>
  </conditionalFormatting>
  <conditionalFormatting sqref="AA104:AF104">
    <cfRule type="expression" dxfId="1961" priority="2535">
      <formula>INDIRECT(ADDRESS(ROW(),COLUMN()))=TRUNC(INDIRECT(ADDRESS(ROW(),COLUMN())))</formula>
    </cfRule>
  </conditionalFormatting>
  <conditionalFormatting sqref="AN209">
    <cfRule type="expression" dxfId="1960" priority="1794">
      <formula>INDIRECT(ADDRESS(ROW(),COLUMN()))=TRUNC(INDIRECT(ADDRESS(ROW(),COLUMN())))</formula>
    </cfRule>
  </conditionalFormatting>
  <conditionalFormatting sqref="AG104">
    <cfRule type="expression" dxfId="1959" priority="2533">
      <formula>INDIRECT(ADDRESS(ROW(),COLUMN()))=TRUNC(INDIRECT(ADDRESS(ROW(),COLUMN())))</formula>
    </cfRule>
  </conditionalFormatting>
  <conditionalFormatting sqref="AO209:AT209">
    <cfRule type="expression" dxfId="1958" priority="1792">
      <formula>INDIRECT(ADDRESS(ROW(),COLUMN()))=TRUNC(INDIRECT(ADDRESS(ROW(),COLUMN())))</formula>
    </cfRule>
  </conditionalFormatting>
  <conditionalFormatting sqref="AH104:AM104">
    <cfRule type="expression" dxfId="1957" priority="2531">
      <formula>INDIRECT(ADDRESS(ROW(),COLUMN()))=TRUNC(INDIRECT(ADDRESS(ROW(),COLUMN())))</formula>
    </cfRule>
  </conditionalFormatting>
  <conditionalFormatting sqref="AU209">
    <cfRule type="expression" dxfId="1956" priority="1790">
      <formula>INDIRECT(ADDRESS(ROW(),COLUMN()))=TRUNC(INDIRECT(ADDRESS(ROW(),COLUMN())))</formula>
    </cfRule>
  </conditionalFormatting>
  <conditionalFormatting sqref="AN104">
    <cfRule type="expression" dxfId="1955" priority="2529">
      <formula>INDIRECT(ADDRESS(ROW(),COLUMN()))=TRUNC(INDIRECT(ADDRESS(ROW(),COLUMN())))</formula>
    </cfRule>
  </conditionalFormatting>
  <conditionalFormatting sqref="AV209:AW209">
    <cfRule type="expression" dxfId="1954" priority="1788">
      <formula>INDIRECT(ADDRESS(ROW(),COLUMN()))=TRUNC(INDIRECT(ADDRESS(ROW(),COLUMN())))</formula>
    </cfRule>
  </conditionalFormatting>
  <conditionalFormatting sqref="AO104:AT104">
    <cfRule type="expression" dxfId="1953" priority="2527">
      <formula>INDIRECT(ADDRESS(ROW(),COLUMN()))=TRUNC(INDIRECT(ADDRESS(ROW(),COLUMN())))</formula>
    </cfRule>
  </conditionalFormatting>
  <conditionalFormatting sqref="AU104">
    <cfRule type="expression" dxfId="1952" priority="2525">
      <formula>INDIRECT(ADDRESS(ROW(),COLUMN()))=TRUNC(INDIRECT(ADDRESS(ROW(),COLUMN())))</formula>
    </cfRule>
  </conditionalFormatting>
  <conditionalFormatting sqref="AV104:AW104">
    <cfRule type="expression" dxfId="1951" priority="2523">
      <formula>INDIRECT(ADDRESS(ROW(),COLUMN()))=TRUNC(INDIRECT(ADDRESS(ROW(),COLUMN())))</formula>
    </cfRule>
  </conditionalFormatting>
  <conditionalFormatting sqref="AX107:BA108">
    <cfRule type="expression" dxfId="1950" priority="2522">
      <formula>INDIRECT(ADDRESS(ROW(),COLUMN()))=TRUNC(INDIRECT(ADDRESS(ROW(),COLUMN())))</formula>
    </cfRule>
  </conditionalFormatting>
  <conditionalFormatting sqref="S107">
    <cfRule type="expression" dxfId="1949" priority="2520">
      <formula>INDIRECT(ADDRESS(ROW(),COLUMN()))=TRUNC(INDIRECT(ADDRESS(ROW(),COLUMN())))</formula>
    </cfRule>
  </conditionalFormatting>
  <conditionalFormatting sqref="T107:Y107">
    <cfRule type="expression" dxfId="1948" priority="2518">
      <formula>INDIRECT(ADDRESS(ROW(),COLUMN()))=TRUNC(INDIRECT(ADDRESS(ROW(),COLUMN())))</formula>
    </cfRule>
  </conditionalFormatting>
  <conditionalFormatting sqref="AX212:BA213">
    <cfRule type="expression" dxfId="1947" priority="1787">
      <formula>INDIRECT(ADDRESS(ROW(),COLUMN()))=TRUNC(INDIRECT(ADDRESS(ROW(),COLUMN())))</formula>
    </cfRule>
  </conditionalFormatting>
  <conditionalFormatting sqref="Z107">
    <cfRule type="expression" dxfId="1946" priority="2516">
      <formula>INDIRECT(ADDRESS(ROW(),COLUMN()))=TRUNC(INDIRECT(ADDRESS(ROW(),COLUMN())))</formula>
    </cfRule>
  </conditionalFormatting>
  <conditionalFormatting sqref="S212">
    <cfRule type="expression" dxfId="1945" priority="1785">
      <formula>INDIRECT(ADDRESS(ROW(),COLUMN()))=TRUNC(INDIRECT(ADDRESS(ROW(),COLUMN())))</formula>
    </cfRule>
  </conditionalFormatting>
  <conditionalFormatting sqref="AA107:AF107">
    <cfRule type="expression" dxfId="1944" priority="2514">
      <formula>INDIRECT(ADDRESS(ROW(),COLUMN()))=TRUNC(INDIRECT(ADDRESS(ROW(),COLUMN())))</formula>
    </cfRule>
  </conditionalFormatting>
  <conditionalFormatting sqref="T212:Y212">
    <cfRule type="expression" dxfId="1943" priority="1783">
      <formula>INDIRECT(ADDRESS(ROW(),COLUMN()))=TRUNC(INDIRECT(ADDRESS(ROW(),COLUMN())))</formula>
    </cfRule>
  </conditionalFormatting>
  <conditionalFormatting sqref="AG107">
    <cfRule type="expression" dxfId="1942" priority="2512">
      <formula>INDIRECT(ADDRESS(ROW(),COLUMN()))=TRUNC(INDIRECT(ADDRESS(ROW(),COLUMN())))</formula>
    </cfRule>
  </conditionalFormatting>
  <conditionalFormatting sqref="Z212">
    <cfRule type="expression" dxfId="1941" priority="1781">
      <formula>INDIRECT(ADDRESS(ROW(),COLUMN()))=TRUNC(INDIRECT(ADDRESS(ROW(),COLUMN())))</formula>
    </cfRule>
  </conditionalFormatting>
  <conditionalFormatting sqref="AH107:AM107">
    <cfRule type="expression" dxfId="1940" priority="2510">
      <formula>INDIRECT(ADDRESS(ROW(),COLUMN()))=TRUNC(INDIRECT(ADDRESS(ROW(),COLUMN())))</formula>
    </cfRule>
  </conditionalFormatting>
  <conditionalFormatting sqref="AA212:AF212">
    <cfRule type="expression" dxfId="1939" priority="1779">
      <formula>INDIRECT(ADDRESS(ROW(),COLUMN()))=TRUNC(INDIRECT(ADDRESS(ROW(),COLUMN())))</formula>
    </cfRule>
  </conditionalFormatting>
  <conditionalFormatting sqref="AN107">
    <cfRule type="expression" dxfId="1938" priority="2508">
      <formula>INDIRECT(ADDRESS(ROW(),COLUMN()))=TRUNC(INDIRECT(ADDRESS(ROW(),COLUMN())))</formula>
    </cfRule>
  </conditionalFormatting>
  <conditionalFormatting sqref="AG212">
    <cfRule type="expression" dxfId="1937" priority="1777">
      <formula>INDIRECT(ADDRESS(ROW(),COLUMN()))=TRUNC(INDIRECT(ADDRESS(ROW(),COLUMN())))</formula>
    </cfRule>
  </conditionalFormatting>
  <conditionalFormatting sqref="AO107:AT107">
    <cfRule type="expression" dxfId="1936" priority="2506">
      <formula>INDIRECT(ADDRESS(ROW(),COLUMN()))=TRUNC(INDIRECT(ADDRESS(ROW(),COLUMN())))</formula>
    </cfRule>
  </conditionalFormatting>
  <conditionalFormatting sqref="AH212:AM212">
    <cfRule type="expression" dxfId="1935" priority="1775">
      <formula>INDIRECT(ADDRESS(ROW(),COLUMN()))=TRUNC(INDIRECT(ADDRESS(ROW(),COLUMN())))</formula>
    </cfRule>
  </conditionalFormatting>
  <conditionalFormatting sqref="AU107">
    <cfRule type="expression" dxfId="1934" priority="2504">
      <formula>INDIRECT(ADDRESS(ROW(),COLUMN()))=TRUNC(INDIRECT(ADDRESS(ROW(),COLUMN())))</formula>
    </cfRule>
  </conditionalFormatting>
  <conditionalFormatting sqref="AN212">
    <cfRule type="expression" dxfId="1933" priority="1773">
      <formula>INDIRECT(ADDRESS(ROW(),COLUMN()))=TRUNC(INDIRECT(ADDRESS(ROW(),COLUMN())))</formula>
    </cfRule>
  </conditionalFormatting>
  <conditionalFormatting sqref="AV107:AW107">
    <cfRule type="expression" dxfId="1932" priority="2502">
      <formula>INDIRECT(ADDRESS(ROW(),COLUMN()))=TRUNC(INDIRECT(ADDRESS(ROW(),COLUMN())))</formula>
    </cfRule>
  </conditionalFormatting>
  <conditionalFormatting sqref="AX110:BA111">
    <cfRule type="expression" dxfId="1931" priority="2501">
      <formula>INDIRECT(ADDRESS(ROW(),COLUMN()))=TRUNC(INDIRECT(ADDRESS(ROW(),COLUMN())))</formula>
    </cfRule>
  </conditionalFormatting>
  <conditionalFormatting sqref="S110">
    <cfRule type="expression" dxfId="1930" priority="2499">
      <formula>INDIRECT(ADDRESS(ROW(),COLUMN()))=TRUNC(INDIRECT(ADDRESS(ROW(),COLUMN())))</formula>
    </cfRule>
  </conditionalFormatting>
  <conditionalFormatting sqref="T110:Y110">
    <cfRule type="expression" dxfId="1929" priority="2497">
      <formula>INDIRECT(ADDRESS(ROW(),COLUMN()))=TRUNC(INDIRECT(ADDRESS(ROW(),COLUMN())))</formula>
    </cfRule>
  </conditionalFormatting>
  <conditionalFormatting sqref="Z110">
    <cfRule type="expression" dxfId="1928" priority="2495">
      <formula>INDIRECT(ADDRESS(ROW(),COLUMN()))=TRUNC(INDIRECT(ADDRESS(ROW(),COLUMN())))</formula>
    </cfRule>
  </conditionalFormatting>
  <conditionalFormatting sqref="AA110:AF110">
    <cfRule type="expression" dxfId="1927" priority="2493">
      <formula>INDIRECT(ADDRESS(ROW(),COLUMN()))=TRUNC(INDIRECT(ADDRESS(ROW(),COLUMN())))</formula>
    </cfRule>
  </conditionalFormatting>
  <conditionalFormatting sqref="AG110">
    <cfRule type="expression" dxfId="1926" priority="2491">
      <formula>INDIRECT(ADDRESS(ROW(),COLUMN()))=TRUNC(INDIRECT(ADDRESS(ROW(),COLUMN())))</formula>
    </cfRule>
  </conditionalFormatting>
  <conditionalFormatting sqref="AH110:AM110">
    <cfRule type="expression" dxfId="1925" priority="2489">
      <formula>INDIRECT(ADDRESS(ROW(),COLUMN()))=TRUNC(INDIRECT(ADDRESS(ROW(),COLUMN())))</formula>
    </cfRule>
  </conditionalFormatting>
  <conditionalFormatting sqref="AN110">
    <cfRule type="expression" dxfId="1924" priority="2487">
      <formula>INDIRECT(ADDRESS(ROW(),COLUMN()))=TRUNC(INDIRECT(ADDRESS(ROW(),COLUMN())))</formula>
    </cfRule>
  </conditionalFormatting>
  <conditionalFormatting sqref="AX215:BA216">
    <cfRule type="expression" dxfId="1923" priority="1766">
      <formula>INDIRECT(ADDRESS(ROW(),COLUMN()))=TRUNC(INDIRECT(ADDRESS(ROW(),COLUMN())))</formula>
    </cfRule>
  </conditionalFormatting>
  <conditionalFormatting sqref="AO110:AT110">
    <cfRule type="expression" dxfId="1922" priority="2485">
      <formula>INDIRECT(ADDRESS(ROW(),COLUMN()))=TRUNC(INDIRECT(ADDRESS(ROW(),COLUMN())))</formula>
    </cfRule>
  </conditionalFormatting>
  <conditionalFormatting sqref="S215">
    <cfRule type="expression" dxfId="1921" priority="1764">
      <formula>INDIRECT(ADDRESS(ROW(),COLUMN()))=TRUNC(INDIRECT(ADDRESS(ROW(),COLUMN())))</formula>
    </cfRule>
  </conditionalFormatting>
  <conditionalFormatting sqref="AU110">
    <cfRule type="expression" dxfId="1920" priority="2483">
      <formula>INDIRECT(ADDRESS(ROW(),COLUMN()))=TRUNC(INDIRECT(ADDRESS(ROW(),COLUMN())))</formula>
    </cfRule>
  </conditionalFormatting>
  <conditionalFormatting sqref="T215:Y215">
    <cfRule type="expression" dxfId="1919" priority="1762">
      <formula>INDIRECT(ADDRESS(ROW(),COLUMN()))=TRUNC(INDIRECT(ADDRESS(ROW(),COLUMN())))</formula>
    </cfRule>
  </conditionalFormatting>
  <conditionalFormatting sqref="AV110:AW110">
    <cfRule type="expression" dxfId="1918" priority="2481">
      <formula>INDIRECT(ADDRESS(ROW(),COLUMN()))=TRUNC(INDIRECT(ADDRESS(ROW(),COLUMN())))</formula>
    </cfRule>
  </conditionalFormatting>
  <conditionalFormatting sqref="AX113:BA114">
    <cfRule type="expression" dxfId="1917" priority="2480">
      <formula>INDIRECT(ADDRESS(ROW(),COLUMN()))=TRUNC(INDIRECT(ADDRESS(ROW(),COLUMN())))</formula>
    </cfRule>
  </conditionalFormatting>
  <conditionalFormatting sqref="AU212">
    <cfRule type="expression" dxfId="1916" priority="1769">
      <formula>INDIRECT(ADDRESS(ROW(),COLUMN()))=TRUNC(INDIRECT(ADDRESS(ROW(),COLUMN())))</formula>
    </cfRule>
  </conditionalFormatting>
  <conditionalFormatting sqref="S113">
    <cfRule type="expression" dxfId="1915" priority="2478">
      <formula>INDIRECT(ADDRESS(ROW(),COLUMN()))=TRUNC(INDIRECT(ADDRESS(ROW(),COLUMN())))</formula>
    </cfRule>
  </conditionalFormatting>
  <conditionalFormatting sqref="AV212:AW212">
    <cfRule type="expression" dxfId="1914" priority="1767">
      <formula>INDIRECT(ADDRESS(ROW(),COLUMN()))=TRUNC(INDIRECT(ADDRESS(ROW(),COLUMN())))</formula>
    </cfRule>
  </conditionalFormatting>
  <conditionalFormatting sqref="T113:Y113">
    <cfRule type="expression" dxfId="1913" priority="2476">
      <formula>INDIRECT(ADDRESS(ROW(),COLUMN()))=TRUNC(INDIRECT(ADDRESS(ROW(),COLUMN())))</formula>
    </cfRule>
  </conditionalFormatting>
  <conditionalFormatting sqref="Z113">
    <cfRule type="expression" dxfId="1912" priority="2474">
      <formula>INDIRECT(ADDRESS(ROW(),COLUMN()))=TRUNC(INDIRECT(ADDRESS(ROW(),COLUMN())))</formula>
    </cfRule>
  </conditionalFormatting>
  <conditionalFormatting sqref="AA113:AF113">
    <cfRule type="expression" dxfId="1911" priority="2472">
      <formula>INDIRECT(ADDRESS(ROW(),COLUMN()))=TRUNC(INDIRECT(ADDRESS(ROW(),COLUMN())))</formula>
    </cfRule>
  </conditionalFormatting>
  <conditionalFormatting sqref="AG113">
    <cfRule type="expression" dxfId="1910" priority="2470">
      <formula>INDIRECT(ADDRESS(ROW(),COLUMN()))=TRUNC(INDIRECT(ADDRESS(ROW(),COLUMN())))</formula>
    </cfRule>
  </conditionalFormatting>
  <conditionalFormatting sqref="AH113:AM113">
    <cfRule type="expression" dxfId="1909" priority="2468">
      <formula>INDIRECT(ADDRESS(ROW(),COLUMN()))=TRUNC(INDIRECT(ADDRESS(ROW(),COLUMN())))</formula>
    </cfRule>
  </conditionalFormatting>
  <conditionalFormatting sqref="AN113">
    <cfRule type="expression" dxfId="1908" priority="2466">
      <formula>INDIRECT(ADDRESS(ROW(),COLUMN()))=TRUNC(INDIRECT(ADDRESS(ROW(),COLUMN())))</formula>
    </cfRule>
  </conditionalFormatting>
  <conditionalFormatting sqref="AO113:AT113">
    <cfRule type="expression" dxfId="1907" priority="2464">
      <formula>INDIRECT(ADDRESS(ROW(),COLUMN()))=TRUNC(INDIRECT(ADDRESS(ROW(),COLUMN())))</formula>
    </cfRule>
  </conditionalFormatting>
  <conditionalFormatting sqref="AU113">
    <cfRule type="expression" dxfId="1906" priority="2462">
      <formula>INDIRECT(ADDRESS(ROW(),COLUMN()))=TRUNC(INDIRECT(ADDRESS(ROW(),COLUMN())))</formula>
    </cfRule>
  </conditionalFormatting>
  <conditionalFormatting sqref="AV113:AW113">
    <cfRule type="expression" dxfId="1905" priority="2460">
      <formula>INDIRECT(ADDRESS(ROW(),COLUMN()))=TRUNC(INDIRECT(ADDRESS(ROW(),COLUMN())))</formula>
    </cfRule>
  </conditionalFormatting>
  <conditionalFormatting sqref="AX116:BA117">
    <cfRule type="expression" dxfId="1904" priority="2459">
      <formula>INDIRECT(ADDRESS(ROW(),COLUMN()))=TRUNC(INDIRECT(ADDRESS(ROW(),COLUMN())))</formula>
    </cfRule>
  </conditionalFormatting>
  <conditionalFormatting sqref="AA215:AF215">
    <cfRule type="expression" dxfId="1903" priority="1758">
      <formula>INDIRECT(ADDRESS(ROW(),COLUMN()))=TRUNC(INDIRECT(ADDRESS(ROW(),COLUMN())))</formula>
    </cfRule>
  </conditionalFormatting>
  <conditionalFormatting sqref="S116">
    <cfRule type="expression" dxfId="1902" priority="2457">
      <formula>INDIRECT(ADDRESS(ROW(),COLUMN()))=TRUNC(INDIRECT(ADDRESS(ROW(),COLUMN())))</formula>
    </cfRule>
  </conditionalFormatting>
  <conditionalFormatting sqref="AG215">
    <cfRule type="expression" dxfId="1901" priority="1756">
      <formula>INDIRECT(ADDRESS(ROW(),COLUMN()))=TRUNC(INDIRECT(ADDRESS(ROW(),COLUMN())))</formula>
    </cfRule>
  </conditionalFormatting>
  <conditionalFormatting sqref="T116:Y116">
    <cfRule type="expression" dxfId="1900" priority="2455">
      <formula>INDIRECT(ADDRESS(ROW(),COLUMN()))=TRUNC(INDIRECT(ADDRESS(ROW(),COLUMN())))</formula>
    </cfRule>
  </conditionalFormatting>
  <conditionalFormatting sqref="AH215:AM215">
    <cfRule type="expression" dxfId="1899" priority="1754">
      <formula>INDIRECT(ADDRESS(ROW(),COLUMN()))=TRUNC(INDIRECT(ADDRESS(ROW(),COLUMN())))</formula>
    </cfRule>
  </conditionalFormatting>
  <conditionalFormatting sqref="Z116">
    <cfRule type="expression" dxfId="1898" priority="2453">
      <formula>INDIRECT(ADDRESS(ROW(),COLUMN()))=TRUNC(INDIRECT(ADDRESS(ROW(),COLUMN())))</formula>
    </cfRule>
  </conditionalFormatting>
  <conditionalFormatting sqref="AN215">
    <cfRule type="expression" dxfId="1897" priority="1752">
      <formula>INDIRECT(ADDRESS(ROW(),COLUMN()))=TRUNC(INDIRECT(ADDRESS(ROW(),COLUMN())))</formula>
    </cfRule>
  </conditionalFormatting>
  <conditionalFormatting sqref="AA116:AF116">
    <cfRule type="expression" dxfId="1896" priority="2451">
      <formula>INDIRECT(ADDRESS(ROW(),COLUMN()))=TRUNC(INDIRECT(ADDRESS(ROW(),COLUMN())))</formula>
    </cfRule>
  </conditionalFormatting>
  <conditionalFormatting sqref="AO215:AT215">
    <cfRule type="expression" dxfId="1895" priority="1750">
      <formula>INDIRECT(ADDRESS(ROW(),COLUMN()))=TRUNC(INDIRECT(ADDRESS(ROW(),COLUMN())))</formula>
    </cfRule>
  </conditionalFormatting>
  <conditionalFormatting sqref="AG116">
    <cfRule type="expression" dxfId="1894" priority="2449">
      <formula>INDIRECT(ADDRESS(ROW(),COLUMN()))=TRUNC(INDIRECT(ADDRESS(ROW(),COLUMN())))</formula>
    </cfRule>
  </conditionalFormatting>
  <conditionalFormatting sqref="AU215">
    <cfRule type="expression" dxfId="1893" priority="1748">
      <formula>INDIRECT(ADDRESS(ROW(),COLUMN()))=TRUNC(INDIRECT(ADDRESS(ROW(),COLUMN())))</formula>
    </cfRule>
  </conditionalFormatting>
  <conditionalFormatting sqref="AH116:AM116">
    <cfRule type="expression" dxfId="1892" priority="2447">
      <formula>INDIRECT(ADDRESS(ROW(),COLUMN()))=TRUNC(INDIRECT(ADDRESS(ROW(),COLUMN())))</formula>
    </cfRule>
  </conditionalFormatting>
  <conditionalFormatting sqref="AV215:AW215">
    <cfRule type="expression" dxfId="1891" priority="1746">
      <formula>INDIRECT(ADDRESS(ROW(),COLUMN()))=TRUNC(INDIRECT(ADDRESS(ROW(),COLUMN())))</formula>
    </cfRule>
  </conditionalFormatting>
  <conditionalFormatting sqref="AN116">
    <cfRule type="expression" dxfId="1890" priority="2445">
      <formula>INDIRECT(ADDRESS(ROW(),COLUMN()))=TRUNC(INDIRECT(ADDRESS(ROW(),COLUMN())))</formula>
    </cfRule>
  </conditionalFormatting>
  <conditionalFormatting sqref="AO116:AT116">
    <cfRule type="expression" dxfId="1889" priority="2443">
      <formula>INDIRECT(ADDRESS(ROW(),COLUMN()))=TRUNC(INDIRECT(ADDRESS(ROW(),COLUMN())))</formula>
    </cfRule>
  </conditionalFormatting>
  <conditionalFormatting sqref="AU116">
    <cfRule type="expression" dxfId="1888" priority="2441">
      <formula>INDIRECT(ADDRESS(ROW(),COLUMN()))=TRUNC(INDIRECT(ADDRESS(ROW(),COLUMN())))</formula>
    </cfRule>
  </conditionalFormatting>
  <conditionalFormatting sqref="AV116:AW116">
    <cfRule type="expression" dxfId="1887" priority="2439">
      <formula>INDIRECT(ADDRESS(ROW(),COLUMN()))=TRUNC(INDIRECT(ADDRESS(ROW(),COLUMN())))</formula>
    </cfRule>
  </conditionalFormatting>
  <conditionalFormatting sqref="AX119:BA120">
    <cfRule type="expression" dxfId="1886" priority="2438">
      <formula>INDIRECT(ADDRESS(ROW(),COLUMN()))=TRUNC(INDIRECT(ADDRESS(ROW(),COLUMN())))</formula>
    </cfRule>
  </conditionalFormatting>
  <conditionalFormatting sqref="S119">
    <cfRule type="expression" dxfId="1885" priority="2436">
      <formula>INDIRECT(ADDRESS(ROW(),COLUMN()))=TRUNC(INDIRECT(ADDRESS(ROW(),COLUMN())))</formula>
    </cfRule>
  </conditionalFormatting>
  <conditionalFormatting sqref="AX218:BA219">
    <cfRule type="expression" dxfId="1884" priority="1745">
      <formula>INDIRECT(ADDRESS(ROW(),COLUMN()))=TRUNC(INDIRECT(ADDRESS(ROW(),COLUMN())))</formula>
    </cfRule>
  </conditionalFormatting>
  <conditionalFormatting sqref="T119:Y119">
    <cfRule type="expression" dxfId="1883" priority="2434">
      <formula>INDIRECT(ADDRESS(ROW(),COLUMN()))=TRUNC(INDIRECT(ADDRESS(ROW(),COLUMN())))</formula>
    </cfRule>
  </conditionalFormatting>
  <conditionalFormatting sqref="S218">
    <cfRule type="expression" dxfId="1882" priority="1743">
      <formula>INDIRECT(ADDRESS(ROW(),COLUMN()))=TRUNC(INDIRECT(ADDRESS(ROW(),COLUMN())))</formula>
    </cfRule>
  </conditionalFormatting>
  <conditionalFormatting sqref="Z119">
    <cfRule type="expression" dxfId="1881" priority="2432">
      <formula>INDIRECT(ADDRESS(ROW(),COLUMN()))=TRUNC(INDIRECT(ADDRESS(ROW(),COLUMN())))</formula>
    </cfRule>
  </conditionalFormatting>
  <conditionalFormatting sqref="T218:Y218">
    <cfRule type="expression" dxfId="1880" priority="1741">
      <formula>INDIRECT(ADDRESS(ROW(),COLUMN()))=TRUNC(INDIRECT(ADDRESS(ROW(),COLUMN())))</formula>
    </cfRule>
  </conditionalFormatting>
  <conditionalFormatting sqref="AA119:AF119">
    <cfRule type="expression" dxfId="1879" priority="2430">
      <formula>INDIRECT(ADDRESS(ROW(),COLUMN()))=TRUNC(INDIRECT(ADDRESS(ROW(),COLUMN())))</formula>
    </cfRule>
  </conditionalFormatting>
  <conditionalFormatting sqref="Z218">
    <cfRule type="expression" dxfId="1878" priority="1739">
      <formula>INDIRECT(ADDRESS(ROW(),COLUMN()))=TRUNC(INDIRECT(ADDRESS(ROW(),COLUMN())))</formula>
    </cfRule>
  </conditionalFormatting>
  <conditionalFormatting sqref="AG119">
    <cfRule type="expression" dxfId="1877" priority="2428">
      <formula>INDIRECT(ADDRESS(ROW(),COLUMN()))=TRUNC(INDIRECT(ADDRESS(ROW(),COLUMN())))</formula>
    </cfRule>
  </conditionalFormatting>
  <conditionalFormatting sqref="AA218:AF218">
    <cfRule type="expression" dxfId="1876" priority="1737">
      <formula>INDIRECT(ADDRESS(ROW(),COLUMN()))=TRUNC(INDIRECT(ADDRESS(ROW(),COLUMN())))</formula>
    </cfRule>
  </conditionalFormatting>
  <conditionalFormatting sqref="AH119:AM119">
    <cfRule type="expression" dxfId="1875" priority="2426">
      <formula>INDIRECT(ADDRESS(ROW(),COLUMN()))=TRUNC(INDIRECT(ADDRESS(ROW(),COLUMN())))</formula>
    </cfRule>
  </conditionalFormatting>
  <conditionalFormatting sqref="AG218">
    <cfRule type="expression" dxfId="1874" priority="1735">
      <formula>INDIRECT(ADDRESS(ROW(),COLUMN()))=TRUNC(INDIRECT(ADDRESS(ROW(),COLUMN())))</formula>
    </cfRule>
  </conditionalFormatting>
  <conditionalFormatting sqref="AN119">
    <cfRule type="expression" dxfId="1873" priority="2424">
      <formula>INDIRECT(ADDRESS(ROW(),COLUMN()))=TRUNC(INDIRECT(ADDRESS(ROW(),COLUMN())))</formula>
    </cfRule>
  </conditionalFormatting>
  <conditionalFormatting sqref="AH218:AM218">
    <cfRule type="expression" dxfId="1872" priority="1733">
      <formula>INDIRECT(ADDRESS(ROW(),COLUMN()))=TRUNC(INDIRECT(ADDRESS(ROW(),COLUMN())))</formula>
    </cfRule>
  </conditionalFormatting>
  <conditionalFormatting sqref="AO119:AT119">
    <cfRule type="expression" dxfId="1871" priority="2422">
      <formula>INDIRECT(ADDRESS(ROW(),COLUMN()))=TRUNC(INDIRECT(ADDRESS(ROW(),COLUMN())))</formula>
    </cfRule>
  </conditionalFormatting>
  <conditionalFormatting sqref="AN218">
    <cfRule type="expression" dxfId="1870" priority="1731">
      <formula>INDIRECT(ADDRESS(ROW(),COLUMN()))=TRUNC(INDIRECT(ADDRESS(ROW(),COLUMN())))</formula>
    </cfRule>
  </conditionalFormatting>
  <conditionalFormatting sqref="AU119">
    <cfRule type="expression" dxfId="1869" priority="2420">
      <formula>INDIRECT(ADDRESS(ROW(),COLUMN()))=TRUNC(INDIRECT(ADDRESS(ROW(),COLUMN())))</formula>
    </cfRule>
  </conditionalFormatting>
  <conditionalFormatting sqref="AO218:AT218">
    <cfRule type="expression" dxfId="1868" priority="1729">
      <formula>INDIRECT(ADDRESS(ROW(),COLUMN()))=TRUNC(INDIRECT(ADDRESS(ROW(),COLUMN())))</formula>
    </cfRule>
  </conditionalFormatting>
  <conditionalFormatting sqref="AV119:AW119">
    <cfRule type="expression" dxfId="1867" priority="2418">
      <formula>INDIRECT(ADDRESS(ROW(),COLUMN()))=TRUNC(INDIRECT(ADDRESS(ROW(),COLUMN())))</formula>
    </cfRule>
  </conditionalFormatting>
  <conditionalFormatting sqref="AX122:BA123">
    <cfRule type="expression" dxfId="1866" priority="2417">
      <formula>INDIRECT(ADDRESS(ROW(),COLUMN()))=TRUNC(INDIRECT(ADDRESS(ROW(),COLUMN())))</formula>
    </cfRule>
  </conditionalFormatting>
  <conditionalFormatting sqref="S122">
    <cfRule type="expression" dxfId="1865" priority="2415">
      <formula>INDIRECT(ADDRESS(ROW(),COLUMN()))=TRUNC(INDIRECT(ADDRESS(ROW(),COLUMN())))</formula>
    </cfRule>
  </conditionalFormatting>
  <conditionalFormatting sqref="T122:Y122">
    <cfRule type="expression" dxfId="1864" priority="2413">
      <formula>INDIRECT(ADDRESS(ROW(),COLUMN()))=TRUNC(INDIRECT(ADDRESS(ROW(),COLUMN())))</formula>
    </cfRule>
  </conditionalFormatting>
  <conditionalFormatting sqref="Z122">
    <cfRule type="expression" dxfId="1863" priority="2411">
      <formula>INDIRECT(ADDRESS(ROW(),COLUMN()))=TRUNC(INDIRECT(ADDRESS(ROW(),COLUMN())))</formula>
    </cfRule>
  </conditionalFormatting>
  <conditionalFormatting sqref="AA122:AF122">
    <cfRule type="expression" dxfId="1862" priority="2409">
      <formula>INDIRECT(ADDRESS(ROW(),COLUMN()))=TRUNC(INDIRECT(ADDRESS(ROW(),COLUMN())))</formula>
    </cfRule>
  </conditionalFormatting>
  <conditionalFormatting sqref="AG122">
    <cfRule type="expression" dxfId="1861" priority="2407">
      <formula>INDIRECT(ADDRESS(ROW(),COLUMN()))=TRUNC(INDIRECT(ADDRESS(ROW(),COLUMN())))</formula>
    </cfRule>
  </conditionalFormatting>
  <conditionalFormatting sqref="AH122:AM122">
    <cfRule type="expression" dxfId="1860" priority="2405">
      <formula>INDIRECT(ADDRESS(ROW(),COLUMN()))=TRUNC(INDIRECT(ADDRESS(ROW(),COLUMN())))</formula>
    </cfRule>
  </conditionalFormatting>
  <conditionalFormatting sqref="AX221:BA222">
    <cfRule type="expression" dxfId="1859" priority="1724">
      <formula>INDIRECT(ADDRESS(ROW(),COLUMN()))=TRUNC(INDIRECT(ADDRESS(ROW(),COLUMN())))</formula>
    </cfRule>
  </conditionalFormatting>
  <conditionalFormatting sqref="AN122">
    <cfRule type="expression" dxfId="1858" priority="2403">
      <formula>INDIRECT(ADDRESS(ROW(),COLUMN()))=TRUNC(INDIRECT(ADDRESS(ROW(),COLUMN())))</formula>
    </cfRule>
  </conditionalFormatting>
  <conditionalFormatting sqref="S221">
    <cfRule type="expression" dxfId="1857" priority="1722">
      <formula>INDIRECT(ADDRESS(ROW(),COLUMN()))=TRUNC(INDIRECT(ADDRESS(ROW(),COLUMN())))</formula>
    </cfRule>
  </conditionalFormatting>
  <conditionalFormatting sqref="AO122:AT122">
    <cfRule type="expression" dxfId="1856" priority="2401">
      <formula>INDIRECT(ADDRESS(ROW(),COLUMN()))=TRUNC(INDIRECT(ADDRESS(ROW(),COLUMN())))</formula>
    </cfRule>
  </conditionalFormatting>
  <conditionalFormatting sqref="T221:Y221">
    <cfRule type="expression" dxfId="1855" priority="1720">
      <formula>INDIRECT(ADDRESS(ROW(),COLUMN()))=TRUNC(INDIRECT(ADDRESS(ROW(),COLUMN())))</formula>
    </cfRule>
  </conditionalFormatting>
  <conditionalFormatting sqref="AU122">
    <cfRule type="expression" dxfId="1854" priority="2399">
      <formula>INDIRECT(ADDRESS(ROW(),COLUMN()))=TRUNC(INDIRECT(ADDRESS(ROW(),COLUMN())))</formula>
    </cfRule>
  </conditionalFormatting>
  <conditionalFormatting sqref="Z221">
    <cfRule type="expression" dxfId="1853" priority="1718">
      <formula>INDIRECT(ADDRESS(ROW(),COLUMN()))=TRUNC(INDIRECT(ADDRESS(ROW(),COLUMN())))</formula>
    </cfRule>
  </conditionalFormatting>
  <conditionalFormatting sqref="AV122:AW122">
    <cfRule type="expression" dxfId="1852" priority="2397">
      <formula>INDIRECT(ADDRESS(ROW(),COLUMN()))=TRUNC(INDIRECT(ADDRESS(ROW(),COLUMN())))</formula>
    </cfRule>
  </conditionalFormatting>
  <conditionalFormatting sqref="AX125:BA126">
    <cfRule type="expression" dxfId="1851" priority="2396">
      <formula>INDIRECT(ADDRESS(ROW(),COLUMN()))=TRUNC(INDIRECT(ADDRESS(ROW(),COLUMN())))</formula>
    </cfRule>
  </conditionalFormatting>
  <conditionalFormatting sqref="AV218:AW218">
    <cfRule type="expression" dxfId="1850" priority="1725">
      <formula>INDIRECT(ADDRESS(ROW(),COLUMN()))=TRUNC(INDIRECT(ADDRESS(ROW(),COLUMN())))</formula>
    </cfRule>
  </conditionalFormatting>
  <conditionalFormatting sqref="S125">
    <cfRule type="expression" dxfId="1849" priority="2394">
      <formula>INDIRECT(ADDRESS(ROW(),COLUMN()))=TRUNC(INDIRECT(ADDRESS(ROW(),COLUMN())))</formula>
    </cfRule>
  </conditionalFormatting>
  <conditionalFormatting sqref="T125:Y125">
    <cfRule type="expression" dxfId="1848" priority="2392">
      <formula>INDIRECT(ADDRESS(ROW(),COLUMN()))=TRUNC(INDIRECT(ADDRESS(ROW(),COLUMN())))</formula>
    </cfRule>
  </conditionalFormatting>
  <conditionalFormatting sqref="Z125">
    <cfRule type="expression" dxfId="1847" priority="2390">
      <formula>INDIRECT(ADDRESS(ROW(),COLUMN()))=TRUNC(INDIRECT(ADDRESS(ROW(),COLUMN())))</formula>
    </cfRule>
  </conditionalFormatting>
  <conditionalFormatting sqref="AA125:AF125">
    <cfRule type="expression" dxfId="1846" priority="2388">
      <formula>INDIRECT(ADDRESS(ROW(),COLUMN()))=TRUNC(INDIRECT(ADDRESS(ROW(),COLUMN())))</formula>
    </cfRule>
  </conditionalFormatting>
  <conditionalFormatting sqref="AG125">
    <cfRule type="expression" dxfId="1845" priority="2386">
      <formula>INDIRECT(ADDRESS(ROW(),COLUMN()))=TRUNC(INDIRECT(ADDRESS(ROW(),COLUMN())))</formula>
    </cfRule>
  </conditionalFormatting>
  <conditionalFormatting sqref="AH125:AM125">
    <cfRule type="expression" dxfId="1844" priority="2384">
      <formula>INDIRECT(ADDRESS(ROW(),COLUMN()))=TRUNC(INDIRECT(ADDRESS(ROW(),COLUMN())))</formula>
    </cfRule>
  </conditionalFormatting>
  <conditionalFormatting sqref="AN125">
    <cfRule type="expression" dxfId="1843" priority="2382">
      <formula>INDIRECT(ADDRESS(ROW(),COLUMN()))=TRUNC(INDIRECT(ADDRESS(ROW(),COLUMN())))</formula>
    </cfRule>
  </conditionalFormatting>
  <conditionalFormatting sqref="AO125:AT125">
    <cfRule type="expression" dxfId="1842" priority="2380">
      <formula>INDIRECT(ADDRESS(ROW(),COLUMN()))=TRUNC(INDIRECT(ADDRESS(ROW(),COLUMN())))</formula>
    </cfRule>
  </conditionalFormatting>
  <conditionalFormatting sqref="AU125">
    <cfRule type="expression" dxfId="1841" priority="2378">
      <formula>INDIRECT(ADDRESS(ROW(),COLUMN()))=TRUNC(INDIRECT(ADDRESS(ROW(),COLUMN())))</formula>
    </cfRule>
  </conditionalFormatting>
  <conditionalFormatting sqref="AV125:AW125">
    <cfRule type="expression" dxfId="1840" priority="2376">
      <formula>INDIRECT(ADDRESS(ROW(),COLUMN()))=TRUNC(INDIRECT(ADDRESS(ROW(),COLUMN())))</formula>
    </cfRule>
  </conditionalFormatting>
  <conditionalFormatting sqref="AX128:BA129">
    <cfRule type="expression" dxfId="1839" priority="2375">
      <formula>INDIRECT(ADDRESS(ROW(),COLUMN()))=TRUNC(INDIRECT(ADDRESS(ROW(),COLUMN())))</formula>
    </cfRule>
  </conditionalFormatting>
  <conditionalFormatting sqref="AG221">
    <cfRule type="expression" dxfId="1838" priority="1714">
      <formula>INDIRECT(ADDRESS(ROW(),COLUMN()))=TRUNC(INDIRECT(ADDRESS(ROW(),COLUMN())))</formula>
    </cfRule>
  </conditionalFormatting>
  <conditionalFormatting sqref="S128">
    <cfRule type="expression" dxfId="1837" priority="2373">
      <formula>INDIRECT(ADDRESS(ROW(),COLUMN()))=TRUNC(INDIRECT(ADDRESS(ROW(),COLUMN())))</formula>
    </cfRule>
  </conditionalFormatting>
  <conditionalFormatting sqref="AH221:AM221">
    <cfRule type="expression" dxfId="1836" priority="1712">
      <formula>INDIRECT(ADDRESS(ROW(),COLUMN()))=TRUNC(INDIRECT(ADDRESS(ROW(),COLUMN())))</formula>
    </cfRule>
  </conditionalFormatting>
  <conditionalFormatting sqref="T128:Y128">
    <cfRule type="expression" dxfId="1835" priority="2371">
      <formula>INDIRECT(ADDRESS(ROW(),COLUMN()))=TRUNC(INDIRECT(ADDRESS(ROW(),COLUMN())))</formula>
    </cfRule>
  </conditionalFormatting>
  <conditionalFormatting sqref="AN221">
    <cfRule type="expression" dxfId="1834" priority="1710">
      <formula>INDIRECT(ADDRESS(ROW(),COLUMN()))=TRUNC(INDIRECT(ADDRESS(ROW(),COLUMN())))</formula>
    </cfRule>
  </conditionalFormatting>
  <conditionalFormatting sqref="Z128">
    <cfRule type="expression" dxfId="1833" priority="2369">
      <formula>INDIRECT(ADDRESS(ROW(),COLUMN()))=TRUNC(INDIRECT(ADDRESS(ROW(),COLUMN())))</formula>
    </cfRule>
  </conditionalFormatting>
  <conditionalFormatting sqref="AO221:AT221">
    <cfRule type="expression" dxfId="1832" priority="1708">
      <formula>INDIRECT(ADDRESS(ROW(),COLUMN()))=TRUNC(INDIRECT(ADDRESS(ROW(),COLUMN())))</formula>
    </cfRule>
  </conditionalFormatting>
  <conditionalFormatting sqref="AA128:AF128">
    <cfRule type="expression" dxfId="1831" priority="2367">
      <formula>INDIRECT(ADDRESS(ROW(),COLUMN()))=TRUNC(INDIRECT(ADDRESS(ROW(),COLUMN())))</formula>
    </cfRule>
  </conditionalFormatting>
  <conditionalFormatting sqref="AU221">
    <cfRule type="expression" dxfId="1830" priority="1706">
      <formula>INDIRECT(ADDRESS(ROW(),COLUMN()))=TRUNC(INDIRECT(ADDRESS(ROW(),COLUMN())))</formula>
    </cfRule>
  </conditionalFormatting>
  <conditionalFormatting sqref="AG128">
    <cfRule type="expression" dxfId="1829" priority="2365">
      <formula>INDIRECT(ADDRESS(ROW(),COLUMN()))=TRUNC(INDIRECT(ADDRESS(ROW(),COLUMN())))</formula>
    </cfRule>
  </conditionalFormatting>
  <conditionalFormatting sqref="AV221:AW221">
    <cfRule type="expression" dxfId="1828" priority="1704">
      <formula>INDIRECT(ADDRESS(ROW(),COLUMN()))=TRUNC(INDIRECT(ADDRESS(ROW(),COLUMN())))</formula>
    </cfRule>
  </conditionalFormatting>
  <conditionalFormatting sqref="AH128:AM128">
    <cfRule type="expression" dxfId="1827" priority="2363">
      <formula>INDIRECT(ADDRESS(ROW(),COLUMN()))=TRUNC(INDIRECT(ADDRESS(ROW(),COLUMN())))</formula>
    </cfRule>
  </conditionalFormatting>
  <conditionalFormatting sqref="AN128">
    <cfRule type="expression" dxfId="1826" priority="2361">
      <formula>INDIRECT(ADDRESS(ROW(),COLUMN()))=TRUNC(INDIRECT(ADDRESS(ROW(),COLUMN())))</formula>
    </cfRule>
  </conditionalFormatting>
  <conditionalFormatting sqref="AO128:AT128">
    <cfRule type="expression" dxfId="1825" priority="2359">
      <formula>INDIRECT(ADDRESS(ROW(),COLUMN()))=TRUNC(INDIRECT(ADDRESS(ROW(),COLUMN())))</formula>
    </cfRule>
  </conditionalFormatting>
  <conditionalFormatting sqref="AU128">
    <cfRule type="expression" dxfId="1824" priority="2357">
      <formula>INDIRECT(ADDRESS(ROW(),COLUMN()))=TRUNC(INDIRECT(ADDRESS(ROW(),COLUMN())))</formula>
    </cfRule>
  </conditionalFormatting>
  <conditionalFormatting sqref="AV128:AW128">
    <cfRule type="expression" dxfId="1823" priority="2355">
      <formula>INDIRECT(ADDRESS(ROW(),COLUMN()))=TRUNC(INDIRECT(ADDRESS(ROW(),COLUMN())))</formula>
    </cfRule>
  </conditionalFormatting>
  <conditionalFormatting sqref="AX131:BA132">
    <cfRule type="expression" dxfId="1822" priority="2354">
      <formula>INDIRECT(ADDRESS(ROW(),COLUMN()))=TRUNC(INDIRECT(ADDRESS(ROW(),COLUMN())))</formula>
    </cfRule>
  </conditionalFormatting>
  <conditionalFormatting sqref="AX224:BA225">
    <cfRule type="expression" dxfId="1821" priority="1703">
      <formula>INDIRECT(ADDRESS(ROW(),COLUMN()))=TRUNC(INDIRECT(ADDRESS(ROW(),COLUMN())))</formula>
    </cfRule>
  </conditionalFormatting>
  <conditionalFormatting sqref="S131">
    <cfRule type="expression" dxfId="1820" priority="2352">
      <formula>INDIRECT(ADDRESS(ROW(),COLUMN()))=TRUNC(INDIRECT(ADDRESS(ROW(),COLUMN())))</formula>
    </cfRule>
  </conditionalFormatting>
  <conditionalFormatting sqref="S224">
    <cfRule type="expression" dxfId="1819" priority="1701">
      <formula>INDIRECT(ADDRESS(ROW(),COLUMN()))=TRUNC(INDIRECT(ADDRESS(ROW(),COLUMN())))</formula>
    </cfRule>
  </conditionalFormatting>
  <conditionalFormatting sqref="T131:Y131">
    <cfRule type="expression" dxfId="1818" priority="2350">
      <formula>INDIRECT(ADDRESS(ROW(),COLUMN()))=TRUNC(INDIRECT(ADDRESS(ROW(),COLUMN())))</formula>
    </cfRule>
  </conditionalFormatting>
  <conditionalFormatting sqref="T224:Y224">
    <cfRule type="expression" dxfId="1817" priority="1699">
      <formula>INDIRECT(ADDRESS(ROW(),COLUMN()))=TRUNC(INDIRECT(ADDRESS(ROW(),COLUMN())))</formula>
    </cfRule>
  </conditionalFormatting>
  <conditionalFormatting sqref="Z131">
    <cfRule type="expression" dxfId="1816" priority="2348">
      <formula>INDIRECT(ADDRESS(ROW(),COLUMN()))=TRUNC(INDIRECT(ADDRESS(ROW(),COLUMN())))</formula>
    </cfRule>
  </conditionalFormatting>
  <conditionalFormatting sqref="Z224">
    <cfRule type="expression" dxfId="1815" priority="1697">
      <formula>INDIRECT(ADDRESS(ROW(),COLUMN()))=TRUNC(INDIRECT(ADDRESS(ROW(),COLUMN())))</formula>
    </cfRule>
  </conditionalFormatting>
  <conditionalFormatting sqref="AA131:AF131">
    <cfRule type="expression" dxfId="1814" priority="2346">
      <formula>INDIRECT(ADDRESS(ROW(),COLUMN()))=TRUNC(INDIRECT(ADDRESS(ROW(),COLUMN())))</formula>
    </cfRule>
  </conditionalFormatting>
  <conditionalFormatting sqref="AA224:AF224">
    <cfRule type="expression" dxfId="1813" priority="1695">
      <formula>INDIRECT(ADDRESS(ROW(),COLUMN()))=TRUNC(INDIRECT(ADDRESS(ROW(),COLUMN())))</formula>
    </cfRule>
  </conditionalFormatting>
  <conditionalFormatting sqref="AG131">
    <cfRule type="expression" dxfId="1812" priority="2344">
      <formula>INDIRECT(ADDRESS(ROW(),COLUMN()))=TRUNC(INDIRECT(ADDRESS(ROW(),COLUMN())))</formula>
    </cfRule>
  </conditionalFormatting>
  <conditionalFormatting sqref="AG224">
    <cfRule type="expression" dxfId="1811" priority="1693">
      <formula>INDIRECT(ADDRESS(ROW(),COLUMN()))=TRUNC(INDIRECT(ADDRESS(ROW(),COLUMN())))</formula>
    </cfRule>
  </conditionalFormatting>
  <conditionalFormatting sqref="AH131:AM131">
    <cfRule type="expression" dxfId="1810" priority="2342">
      <formula>INDIRECT(ADDRESS(ROW(),COLUMN()))=TRUNC(INDIRECT(ADDRESS(ROW(),COLUMN())))</formula>
    </cfRule>
  </conditionalFormatting>
  <conditionalFormatting sqref="AH224:AM224">
    <cfRule type="expression" dxfId="1809" priority="1691">
      <formula>INDIRECT(ADDRESS(ROW(),COLUMN()))=TRUNC(INDIRECT(ADDRESS(ROW(),COLUMN())))</formula>
    </cfRule>
  </conditionalFormatting>
  <conditionalFormatting sqref="AN131">
    <cfRule type="expression" dxfId="1808" priority="2340">
      <formula>INDIRECT(ADDRESS(ROW(),COLUMN()))=TRUNC(INDIRECT(ADDRESS(ROW(),COLUMN())))</formula>
    </cfRule>
  </conditionalFormatting>
  <conditionalFormatting sqref="AN224">
    <cfRule type="expression" dxfId="1807" priority="1689">
      <formula>INDIRECT(ADDRESS(ROW(),COLUMN()))=TRUNC(INDIRECT(ADDRESS(ROW(),COLUMN())))</formula>
    </cfRule>
  </conditionalFormatting>
  <conditionalFormatting sqref="AO131:AT131">
    <cfRule type="expression" dxfId="1806" priority="2338">
      <formula>INDIRECT(ADDRESS(ROW(),COLUMN()))=TRUNC(INDIRECT(ADDRESS(ROW(),COLUMN())))</formula>
    </cfRule>
  </conditionalFormatting>
  <conditionalFormatting sqref="AO224:AT224">
    <cfRule type="expression" dxfId="1805" priority="1687">
      <formula>INDIRECT(ADDRESS(ROW(),COLUMN()))=TRUNC(INDIRECT(ADDRESS(ROW(),COLUMN())))</formula>
    </cfRule>
  </conditionalFormatting>
  <conditionalFormatting sqref="AU131">
    <cfRule type="expression" dxfId="1804" priority="2336">
      <formula>INDIRECT(ADDRESS(ROW(),COLUMN()))=TRUNC(INDIRECT(ADDRESS(ROW(),COLUMN())))</formula>
    </cfRule>
  </conditionalFormatting>
  <conditionalFormatting sqref="AU224">
    <cfRule type="expression" dxfId="1803" priority="1685">
      <formula>INDIRECT(ADDRESS(ROW(),COLUMN()))=TRUNC(INDIRECT(ADDRESS(ROW(),COLUMN())))</formula>
    </cfRule>
  </conditionalFormatting>
  <conditionalFormatting sqref="AV131:AW131">
    <cfRule type="expression" dxfId="1802" priority="2334">
      <formula>INDIRECT(ADDRESS(ROW(),COLUMN()))=TRUNC(INDIRECT(ADDRESS(ROW(),COLUMN())))</formula>
    </cfRule>
  </conditionalFormatting>
  <conditionalFormatting sqref="AX134:BA135">
    <cfRule type="expression" dxfId="1801" priority="2333">
      <formula>INDIRECT(ADDRESS(ROW(),COLUMN()))=TRUNC(INDIRECT(ADDRESS(ROW(),COLUMN())))</formula>
    </cfRule>
  </conditionalFormatting>
  <conditionalFormatting sqref="S134">
    <cfRule type="expression" dxfId="1800" priority="2331">
      <formula>INDIRECT(ADDRESS(ROW(),COLUMN()))=TRUNC(INDIRECT(ADDRESS(ROW(),COLUMN())))</formula>
    </cfRule>
  </conditionalFormatting>
  <conditionalFormatting sqref="T134:Y134">
    <cfRule type="expression" dxfId="1799" priority="2329">
      <formula>INDIRECT(ADDRESS(ROW(),COLUMN()))=TRUNC(INDIRECT(ADDRESS(ROW(),COLUMN())))</formula>
    </cfRule>
  </conditionalFormatting>
  <conditionalFormatting sqref="Z134">
    <cfRule type="expression" dxfId="1798" priority="2327">
      <formula>INDIRECT(ADDRESS(ROW(),COLUMN()))=TRUNC(INDIRECT(ADDRESS(ROW(),COLUMN())))</formula>
    </cfRule>
  </conditionalFormatting>
  <conditionalFormatting sqref="AA134:AF134">
    <cfRule type="expression" dxfId="1797" priority="2325">
      <formula>INDIRECT(ADDRESS(ROW(),COLUMN()))=TRUNC(INDIRECT(ADDRESS(ROW(),COLUMN())))</formula>
    </cfRule>
  </conditionalFormatting>
  <conditionalFormatting sqref="AG134">
    <cfRule type="expression" dxfId="1796" priority="2323">
      <formula>INDIRECT(ADDRESS(ROW(),COLUMN()))=TRUNC(INDIRECT(ADDRESS(ROW(),COLUMN())))</formula>
    </cfRule>
  </conditionalFormatting>
  <conditionalFormatting sqref="AX227:BA228">
    <cfRule type="expression" dxfId="1795" priority="1682">
      <formula>INDIRECT(ADDRESS(ROW(),COLUMN()))=TRUNC(INDIRECT(ADDRESS(ROW(),COLUMN())))</formula>
    </cfRule>
  </conditionalFormatting>
  <conditionalFormatting sqref="AH134:AM134">
    <cfRule type="expression" dxfId="1794" priority="2321">
      <formula>INDIRECT(ADDRESS(ROW(),COLUMN()))=TRUNC(INDIRECT(ADDRESS(ROW(),COLUMN())))</formula>
    </cfRule>
  </conditionalFormatting>
  <conditionalFormatting sqref="S227">
    <cfRule type="expression" dxfId="1793" priority="1680">
      <formula>INDIRECT(ADDRESS(ROW(),COLUMN()))=TRUNC(INDIRECT(ADDRESS(ROW(),COLUMN())))</formula>
    </cfRule>
  </conditionalFormatting>
  <conditionalFormatting sqref="AN134">
    <cfRule type="expression" dxfId="1792" priority="2319">
      <formula>INDIRECT(ADDRESS(ROW(),COLUMN()))=TRUNC(INDIRECT(ADDRESS(ROW(),COLUMN())))</formula>
    </cfRule>
  </conditionalFormatting>
  <conditionalFormatting sqref="T227:Y227">
    <cfRule type="expression" dxfId="1791" priority="1678">
      <formula>INDIRECT(ADDRESS(ROW(),COLUMN()))=TRUNC(INDIRECT(ADDRESS(ROW(),COLUMN())))</formula>
    </cfRule>
  </conditionalFormatting>
  <conditionalFormatting sqref="AO134:AT134">
    <cfRule type="expression" dxfId="1790" priority="2317">
      <formula>INDIRECT(ADDRESS(ROW(),COLUMN()))=TRUNC(INDIRECT(ADDRESS(ROW(),COLUMN())))</formula>
    </cfRule>
  </conditionalFormatting>
  <conditionalFormatting sqref="Z227">
    <cfRule type="expression" dxfId="1789" priority="1676">
      <formula>INDIRECT(ADDRESS(ROW(),COLUMN()))=TRUNC(INDIRECT(ADDRESS(ROW(),COLUMN())))</formula>
    </cfRule>
  </conditionalFormatting>
  <conditionalFormatting sqref="AU134">
    <cfRule type="expression" dxfId="1788" priority="2315">
      <formula>INDIRECT(ADDRESS(ROW(),COLUMN()))=TRUNC(INDIRECT(ADDRESS(ROW(),COLUMN())))</formula>
    </cfRule>
  </conditionalFormatting>
  <conditionalFormatting sqref="AA227:AF227">
    <cfRule type="expression" dxfId="1787" priority="1674">
      <formula>INDIRECT(ADDRESS(ROW(),COLUMN()))=TRUNC(INDIRECT(ADDRESS(ROW(),COLUMN())))</formula>
    </cfRule>
  </conditionalFormatting>
  <conditionalFormatting sqref="AV134:AW134">
    <cfRule type="expression" dxfId="1786" priority="2313">
      <formula>INDIRECT(ADDRESS(ROW(),COLUMN()))=TRUNC(INDIRECT(ADDRESS(ROW(),COLUMN())))</formula>
    </cfRule>
  </conditionalFormatting>
  <conditionalFormatting sqref="AX137:BA138">
    <cfRule type="expression" dxfId="1785" priority="2312">
      <formula>INDIRECT(ADDRESS(ROW(),COLUMN()))=TRUNC(INDIRECT(ADDRESS(ROW(),COLUMN())))</formula>
    </cfRule>
  </conditionalFormatting>
  <conditionalFormatting sqref="S137">
    <cfRule type="expression" dxfId="1784" priority="2310">
      <formula>INDIRECT(ADDRESS(ROW(),COLUMN()))=TRUNC(INDIRECT(ADDRESS(ROW(),COLUMN())))</formula>
    </cfRule>
  </conditionalFormatting>
  <conditionalFormatting sqref="T137:Y137">
    <cfRule type="expression" dxfId="1783" priority="2308">
      <formula>INDIRECT(ADDRESS(ROW(),COLUMN()))=TRUNC(INDIRECT(ADDRESS(ROW(),COLUMN())))</formula>
    </cfRule>
  </conditionalFormatting>
  <conditionalFormatting sqref="Z137">
    <cfRule type="expression" dxfId="1782" priority="2306">
      <formula>INDIRECT(ADDRESS(ROW(),COLUMN()))=TRUNC(INDIRECT(ADDRESS(ROW(),COLUMN())))</formula>
    </cfRule>
  </conditionalFormatting>
  <conditionalFormatting sqref="AA137:AF137">
    <cfRule type="expression" dxfId="1781" priority="2304">
      <formula>INDIRECT(ADDRESS(ROW(),COLUMN()))=TRUNC(INDIRECT(ADDRESS(ROW(),COLUMN())))</formula>
    </cfRule>
  </conditionalFormatting>
  <conditionalFormatting sqref="AG137">
    <cfRule type="expression" dxfId="1780" priority="2302">
      <formula>INDIRECT(ADDRESS(ROW(),COLUMN()))=TRUNC(INDIRECT(ADDRESS(ROW(),COLUMN())))</formula>
    </cfRule>
  </conditionalFormatting>
  <conditionalFormatting sqref="AH137:AM137">
    <cfRule type="expression" dxfId="1779" priority="2300">
      <formula>INDIRECT(ADDRESS(ROW(),COLUMN()))=TRUNC(INDIRECT(ADDRESS(ROW(),COLUMN())))</formula>
    </cfRule>
  </conditionalFormatting>
  <conditionalFormatting sqref="AN137">
    <cfRule type="expression" dxfId="1778" priority="2298">
      <formula>INDIRECT(ADDRESS(ROW(),COLUMN()))=TRUNC(INDIRECT(ADDRESS(ROW(),COLUMN())))</formula>
    </cfRule>
  </conditionalFormatting>
  <conditionalFormatting sqref="AO137:AT137">
    <cfRule type="expression" dxfId="1777" priority="2296">
      <formula>INDIRECT(ADDRESS(ROW(),COLUMN()))=TRUNC(INDIRECT(ADDRESS(ROW(),COLUMN())))</formula>
    </cfRule>
  </conditionalFormatting>
  <conditionalFormatting sqref="AU137">
    <cfRule type="expression" dxfId="1776" priority="2294">
      <formula>INDIRECT(ADDRESS(ROW(),COLUMN()))=TRUNC(INDIRECT(ADDRESS(ROW(),COLUMN())))</formula>
    </cfRule>
  </conditionalFormatting>
  <conditionalFormatting sqref="AV137:AW137">
    <cfRule type="expression" dxfId="1775" priority="2292">
      <formula>INDIRECT(ADDRESS(ROW(),COLUMN()))=TRUNC(INDIRECT(ADDRESS(ROW(),COLUMN())))</formula>
    </cfRule>
  </conditionalFormatting>
  <conditionalFormatting sqref="AX140:BA141">
    <cfRule type="expression" dxfId="1774" priority="2291">
      <formula>INDIRECT(ADDRESS(ROW(),COLUMN()))=TRUNC(INDIRECT(ADDRESS(ROW(),COLUMN())))</formula>
    </cfRule>
  </conditionalFormatting>
  <conditionalFormatting sqref="AH227:AM227">
    <cfRule type="expression" dxfId="1773" priority="1670">
      <formula>INDIRECT(ADDRESS(ROW(),COLUMN()))=TRUNC(INDIRECT(ADDRESS(ROW(),COLUMN())))</formula>
    </cfRule>
  </conditionalFormatting>
  <conditionalFormatting sqref="S140">
    <cfRule type="expression" dxfId="1772" priority="2289">
      <formula>INDIRECT(ADDRESS(ROW(),COLUMN()))=TRUNC(INDIRECT(ADDRESS(ROW(),COLUMN())))</formula>
    </cfRule>
  </conditionalFormatting>
  <conditionalFormatting sqref="AN227">
    <cfRule type="expression" dxfId="1771" priority="1668">
      <formula>INDIRECT(ADDRESS(ROW(),COLUMN()))=TRUNC(INDIRECT(ADDRESS(ROW(),COLUMN())))</formula>
    </cfRule>
  </conditionalFormatting>
  <conditionalFormatting sqref="T140:Y140">
    <cfRule type="expression" dxfId="1770" priority="2287">
      <formula>INDIRECT(ADDRESS(ROW(),COLUMN()))=TRUNC(INDIRECT(ADDRESS(ROW(),COLUMN())))</formula>
    </cfRule>
  </conditionalFormatting>
  <conditionalFormatting sqref="AO227:AT227">
    <cfRule type="expression" dxfId="1769" priority="1666">
      <formula>INDIRECT(ADDRESS(ROW(),COLUMN()))=TRUNC(INDIRECT(ADDRESS(ROW(),COLUMN())))</formula>
    </cfRule>
  </conditionalFormatting>
  <conditionalFormatting sqref="Z140">
    <cfRule type="expression" dxfId="1768" priority="2285">
      <formula>INDIRECT(ADDRESS(ROW(),COLUMN()))=TRUNC(INDIRECT(ADDRESS(ROW(),COLUMN())))</formula>
    </cfRule>
  </conditionalFormatting>
  <conditionalFormatting sqref="AU227">
    <cfRule type="expression" dxfId="1767" priority="1664">
      <formula>INDIRECT(ADDRESS(ROW(),COLUMN()))=TRUNC(INDIRECT(ADDRESS(ROW(),COLUMN())))</formula>
    </cfRule>
  </conditionalFormatting>
  <conditionalFormatting sqref="AA140:AF140">
    <cfRule type="expression" dxfId="1766" priority="2283">
      <formula>INDIRECT(ADDRESS(ROW(),COLUMN()))=TRUNC(INDIRECT(ADDRESS(ROW(),COLUMN())))</formula>
    </cfRule>
  </conditionalFormatting>
  <conditionalFormatting sqref="AV227:AW227">
    <cfRule type="expression" dxfId="1765" priority="1662">
      <formula>INDIRECT(ADDRESS(ROW(),COLUMN()))=TRUNC(INDIRECT(ADDRESS(ROW(),COLUMN())))</formula>
    </cfRule>
  </conditionalFormatting>
  <conditionalFormatting sqref="AG140">
    <cfRule type="expression" dxfId="1764" priority="2281">
      <formula>INDIRECT(ADDRESS(ROW(),COLUMN()))=TRUNC(INDIRECT(ADDRESS(ROW(),COLUMN())))</formula>
    </cfRule>
  </conditionalFormatting>
  <conditionalFormatting sqref="AH140:AM140">
    <cfRule type="expression" dxfId="1763" priority="2279">
      <formula>INDIRECT(ADDRESS(ROW(),COLUMN()))=TRUNC(INDIRECT(ADDRESS(ROW(),COLUMN())))</formula>
    </cfRule>
  </conditionalFormatting>
  <conditionalFormatting sqref="AN140">
    <cfRule type="expression" dxfId="1762" priority="2277">
      <formula>INDIRECT(ADDRESS(ROW(),COLUMN()))=TRUNC(INDIRECT(ADDRESS(ROW(),COLUMN())))</formula>
    </cfRule>
  </conditionalFormatting>
  <conditionalFormatting sqref="AO140:AT140">
    <cfRule type="expression" dxfId="1761" priority="2275">
      <formula>INDIRECT(ADDRESS(ROW(),COLUMN()))=TRUNC(INDIRECT(ADDRESS(ROW(),COLUMN())))</formula>
    </cfRule>
  </conditionalFormatting>
  <conditionalFormatting sqref="AU140">
    <cfRule type="expression" dxfId="1760" priority="2273">
      <formula>INDIRECT(ADDRESS(ROW(),COLUMN()))=TRUNC(INDIRECT(ADDRESS(ROW(),COLUMN())))</formula>
    </cfRule>
  </conditionalFormatting>
  <conditionalFormatting sqref="AV140:AW140">
    <cfRule type="expression" dxfId="1759" priority="2271">
      <formula>INDIRECT(ADDRESS(ROW(),COLUMN()))=TRUNC(INDIRECT(ADDRESS(ROW(),COLUMN())))</formula>
    </cfRule>
  </conditionalFormatting>
  <conditionalFormatting sqref="AX143:BA144">
    <cfRule type="expression" dxfId="1758" priority="2270">
      <formula>INDIRECT(ADDRESS(ROW(),COLUMN()))=TRUNC(INDIRECT(ADDRESS(ROW(),COLUMN())))</formula>
    </cfRule>
  </conditionalFormatting>
  <conditionalFormatting sqref="S230">
    <cfRule type="expression" dxfId="1757" priority="1659">
      <formula>INDIRECT(ADDRESS(ROW(),COLUMN()))=TRUNC(INDIRECT(ADDRESS(ROW(),COLUMN())))</formula>
    </cfRule>
  </conditionalFormatting>
  <conditionalFormatting sqref="S143">
    <cfRule type="expression" dxfId="1756" priority="2268">
      <formula>INDIRECT(ADDRESS(ROW(),COLUMN()))=TRUNC(INDIRECT(ADDRESS(ROW(),COLUMN())))</formula>
    </cfRule>
  </conditionalFormatting>
  <conditionalFormatting sqref="T230:Y230">
    <cfRule type="expression" dxfId="1755" priority="1657">
      <formula>INDIRECT(ADDRESS(ROW(),COLUMN()))=TRUNC(INDIRECT(ADDRESS(ROW(),COLUMN())))</formula>
    </cfRule>
  </conditionalFormatting>
  <conditionalFormatting sqref="T143:Y143">
    <cfRule type="expression" dxfId="1754" priority="2266">
      <formula>INDIRECT(ADDRESS(ROW(),COLUMN()))=TRUNC(INDIRECT(ADDRESS(ROW(),COLUMN())))</formula>
    </cfRule>
  </conditionalFormatting>
  <conditionalFormatting sqref="Z230">
    <cfRule type="expression" dxfId="1753" priority="1655">
      <formula>INDIRECT(ADDRESS(ROW(),COLUMN()))=TRUNC(INDIRECT(ADDRESS(ROW(),COLUMN())))</formula>
    </cfRule>
  </conditionalFormatting>
  <conditionalFormatting sqref="Z143">
    <cfRule type="expression" dxfId="1752" priority="2264">
      <formula>INDIRECT(ADDRESS(ROW(),COLUMN()))=TRUNC(INDIRECT(ADDRESS(ROW(),COLUMN())))</formula>
    </cfRule>
  </conditionalFormatting>
  <conditionalFormatting sqref="AA230:AF230">
    <cfRule type="expression" dxfId="1751" priority="1653">
      <formula>INDIRECT(ADDRESS(ROW(),COLUMN()))=TRUNC(INDIRECT(ADDRESS(ROW(),COLUMN())))</formula>
    </cfRule>
  </conditionalFormatting>
  <conditionalFormatting sqref="AA143:AF143">
    <cfRule type="expression" dxfId="1750" priority="2262">
      <formula>INDIRECT(ADDRESS(ROW(),COLUMN()))=TRUNC(INDIRECT(ADDRESS(ROW(),COLUMN())))</formula>
    </cfRule>
  </conditionalFormatting>
  <conditionalFormatting sqref="AG230">
    <cfRule type="expression" dxfId="1749" priority="1651">
      <formula>INDIRECT(ADDRESS(ROW(),COLUMN()))=TRUNC(INDIRECT(ADDRESS(ROW(),COLUMN())))</formula>
    </cfRule>
  </conditionalFormatting>
  <conditionalFormatting sqref="AG143">
    <cfRule type="expression" dxfId="1748" priority="2260">
      <formula>INDIRECT(ADDRESS(ROW(),COLUMN()))=TRUNC(INDIRECT(ADDRESS(ROW(),COLUMN())))</formula>
    </cfRule>
  </conditionalFormatting>
  <conditionalFormatting sqref="AH230:AM230">
    <cfRule type="expression" dxfId="1747" priority="1649">
      <formula>INDIRECT(ADDRESS(ROW(),COLUMN()))=TRUNC(INDIRECT(ADDRESS(ROW(),COLUMN())))</formula>
    </cfRule>
  </conditionalFormatting>
  <conditionalFormatting sqref="AH143:AM143">
    <cfRule type="expression" dxfId="1746" priority="2258">
      <formula>INDIRECT(ADDRESS(ROW(),COLUMN()))=TRUNC(INDIRECT(ADDRESS(ROW(),COLUMN())))</formula>
    </cfRule>
  </conditionalFormatting>
  <conditionalFormatting sqref="AN230">
    <cfRule type="expression" dxfId="1745" priority="1647">
      <formula>INDIRECT(ADDRESS(ROW(),COLUMN()))=TRUNC(INDIRECT(ADDRESS(ROW(),COLUMN())))</formula>
    </cfRule>
  </conditionalFormatting>
  <conditionalFormatting sqref="AN143">
    <cfRule type="expression" dxfId="1744" priority="2256">
      <formula>INDIRECT(ADDRESS(ROW(),COLUMN()))=TRUNC(INDIRECT(ADDRESS(ROW(),COLUMN())))</formula>
    </cfRule>
  </conditionalFormatting>
  <conditionalFormatting sqref="AO230:AT230">
    <cfRule type="expression" dxfId="1743" priority="1645">
      <formula>INDIRECT(ADDRESS(ROW(),COLUMN()))=TRUNC(INDIRECT(ADDRESS(ROW(),COLUMN())))</formula>
    </cfRule>
  </conditionalFormatting>
  <conditionalFormatting sqref="AO143:AT143">
    <cfRule type="expression" dxfId="1742" priority="2254">
      <formula>INDIRECT(ADDRESS(ROW(),COLUMN()))=TRUNC(INDIRECT(ADDRESS(ROW(),COLUMN())))</formula>
    </cfRule>
  </conditionalFormatting>
  <conditionalFormatting sqref="AU230">
    <cfRule type="expression" dxfId="1741" priority="1643">
      <formula>INDIRECT(ADDRESS(ROW(),COLUMN()))=TRUNC(INDIRECT(ADDRESS(ROW(),COLUMN())))</formula>
    </cfRule>
  </conditionalFormatting>
  <conditionalFormatting sqref="AU143">
    <cfRule type="expression" dxfId="1740" priority="2252">
      <formula>INDIRECT(ADDRESS(ROW(),COLUMN()))=TRUNC(INDIRECT(ADDRESS(ROW(),COLUMN())))</formula>
    </cfRule>
  </conditionalFormatting>
  <conditionalFormatting sqref="AV230:AW230">
    <cfRule type="expression" dxfId="1739" priority="1641">
      <formula>INDIRECT(ADDRESS(ROW(),COLUMN()))=TRUNC(INDIRECT(ADDRESS(ROW(),COLUMN())))</formula>
    </cfRule>
  </conditionalFormatting>
  <conditionalFormatting sqref="AV143:AW143">
    <cfRule type="expression" dxfId="1738" priority="2250">
      <formula>INDIRECT(ADDRESS(ROW(),COLUMN()))=TRUNC(INDIRECT(ADDRESS(ROW(),COLUMN())))</formula>
    </cfRule>
  </conditionalFormatting>
  <conditionalFormatting sqref="AX146:BA147">
    <cfRule type="expression" dxfId="1737" priority="2249">
      <formula>INDIRECT(ADDRESS(ROW(),COLUMN()))=TRUNC(INDIRECT(ADDRESS(ROW(),COLUMN())))</formula>
    </cfRule>
  </conditionalFormatting>
  <conditionalFormatting sqref="S146">
    <cfRule type="expression" dxfId="1736" priority="2247">
      <formula>INDIRECT(ADDRESS(ROW(),COLUMN()))=TRUNC(INDIRECT(ADDRESS(ROW(),COLUMN())))</formula>
    </cfRule>
  </conditionalFormatting>
  <conditionalFormatting sqref="T146:Y146">
    <cfRule type="expression" dxfId="1735" priority="2245">
      <formula>INDIRECT(ADDRESS(ROW(),COLUMN()))=TRUNC(INDIRECT(ADDRESS(ROW(),COLUMN())))</formula>
    </cfRule>
  </conditionalFormatting>
  <conditionalFormatting sqref="Z146">
    <cfRule type="expression" dxfId="1734" priority="2243">
      <formula>INDIRECT(ADDRESS(ROW(),COLUMN()))=TRUNC(INDIRECT(ADDRESS(ROW(),COLUMN())))</formula>
    </cfRule>
  </conditionalFormatting>
  <conditionalFormatting sqref="AA146:AF146">
    <cfRule type="expression" dxfId="1733" priority="2241">
      <formula>INDIRECT(ADDRESS(ROW(),COLUMN()))=TRUNC(INDIRECT(ADDRESS(ROW(),COLUMN())))</formula>
    </cfRule>
  </conditionalFormatting>
  <conditionalFormatting sqref="AX233:BA234">
    <cfRule type="expression" dxfId="1732" priority="1640">
      <formula>INDIRECT(ADDRESS(ROW(),COLUMN()))=TRUNC(INDIRECT(ADDRESS(ROW(),COLUMN())))</formula>
    </cfRule>
  </conditionalFormatting>
  <conditionalFormatting sqref="AG146">
    <cfRule type="expression" dxfId="1731" priority="2239">
      <formula>INDIRECT(ADDRESS(ROW(),COLUMN()))=TRUNC(INDIRECT(ADDRESS(ROW(),COLUMN())))</formula>
    </cfRule>
  </conditionalFormatting>
  <conditionalFormatting sqref="S233">
    <cfRule type="expression" dxfId="1730" priority="1638">
      <formula>INDIRECT(ADDRESS(ROW(),COLUMN()))=TRUNC(INDIRECT(ADDRESS(ROW(),COLUMN())))</formula>
    </cfRule>
  </conditionalFormatting>
  <conditionalFormatting sqref="AH146:AM146">
    <cfRule type="expression" dxfId="1729" priority="2237">
      <formula>INDIRECT(ADDRESS(ROW(),COLUMN()))=TRUNC(INDIRECT(ADDRESS(ROW(),COLUMN())))</formula>
    </cfRule>
  </conditionalFormatting>
  <conditionalFormatting sqref="T233:Y233">
    <cfRule type="expression" dxfId="1728" priority="1636">
      <formula>INDIRECT(ADDRESS(ROW(),COLUMN()))=TRUNC(INDIRECT(ADDRESS(ROW(),COLUMN())))</formula>
    </cfRule>
  </conditionalFormatting>
  <conditionalFormatting sqref="AN146">
    <cfRule type="expression" dxfId="1727" priority="2235">
      <formula>INDIRECT(ADDRESS(ROW(),COLUMN()))=TRUNC(INDIRECT(ADDRESS(ROW(),COLUMN())))</formula>
    </cfRule>
  </conditionalFormatting>
  <conditionalFormatting sqref="Z233">
    <cfRule type="expression" dxfId="1726" priority="1634">
      <formula>INDIRECT(ADDRESS(ROW(),COLUMN()))=TRUNC(INDIRECT(ADDRESS(ROW(),COLUMN())))</formula>
    </cfRule>
  </conditionalFormatting>
  <conditionalFormatting sqref="AO146:AT146">
    <cfRule type="expression" dxfId="1725" priority="2233">
      <formula>INDIRECT(ADDRESS(ROW(),COLUMN()))=TRUNC(INDIRECT(ADDRESS(ROW(),COLUMN())))</formula>
    </cfRule>
  </conditionalFormatting>
  <conditionalFormatting sqref="AA233:AF233">
    <cfRule type="expression" dxfId="1724" priority="1632">
      <formula>INDIRECT(ADDRESS(ROW(),COLUMN()))=TRUNC(INDIRECT(ADDRESS(ROW(),COLUMN())))</formula>
    </cfRule>
  </conditionalFormatting>
  <conditionalFormatting sqref="AU146">
    <cfRule type="expression" dxfId="1723" priority="2231">
      <formula>INDIRECT(ADDRESS(ROW(),COLUMN()))=TRUNC(INDIRECT(ADDRESS(ROW(),COLUMN())))</formula>
    </cfRule>
  </conditionalFormatting>
  <conditionalFormatting sqref="AG233">
    <cfRule type="expression" dxfId="1722" priority="1630">
      <formula>INDIRECT(ADDRESS(ROW(),COLUMN()))=TRUNC(INDIRECT(ADDRESS(ROW(),COLUMN())))</formula>
    </cfRule>
  </conditionalFormatting>
  <conditionalFormatting sqref="AV146:AW146">
    <cfRule type="expression" dxfId="1721" priority="2229">
      <formula>INDIRECT(ADDRESS(ROW(),COLUMN()))=TRUNC(INDIRECT(ADDRESS(ROW(),COLUMN())))</formula>
    </cfRule>
  </conditionalFormatting>
  <conditionalFormatting sqref="AX149:BA150">
    <cfRule type="expression" dxfId="1720" priority="2228">
      <formula>INDIRECT(ADDRESS(ROW(),COLUMN()))=TRUNC(INDIRECT(ADDRESS(ROW(),COLUMN())))</formula>
    </cfRule>
  </conditionalFormatting>
  <conditionalFormatting sqref="S149">
    <cfRule type="expression" dxfId="1719" priority="2226">
      <formula>INDIRECT(ADDRESS(ROW(),COLUMN()))=TRUNC(INDIRECT(ADDRESS(ROW(),COLUMN())))</formula>
    </cfRule>
  </conditionalFormatting>
  <conditionalFormatting sqref="T149:Y149">
    <cfRule type="expression" dxfId="1718" priority="2224">
      <formula>INDIRECT(ADDRESS(ROW(),COLUMN()))=TRUNC(INDIRECT(ADDRESS(ROW(),COLUMN())))</formula>
    </cfRule>
  </conditionalFormatting>
  <conditionalFormatting sqref="Z149">
    <cfRule type="expression" dxfId="1717" priority="2222">
      <formula>INDIRECT(ADDRESS(ROW(),COLUMN()))=TRUNC(INDIRECT(ADDRESS(ROW(),COLUMN())))</formula>
    </cfRule>
  </conditionalFormatting>
  <conditionalFormatting sqref="AA149:AF149">
    <cfRule type="expression" dxfId="1716" priority="2220">
      <formula>INDIRECT(ADDRESS(ROW(),COLUMN()))=TRUNC(INDIRECT(ADDRESS(ROW(),COLUMN())))</formula>
    </cfRule>
  </conditionalFormatting>
  <conditionalFormatting sqref="AG149">
    <cfRule type="expression" dxfId="1715" priority="2218">
      <formula>INDIRECT(ADDRESS(ROW(),COLUMN()))=TRUNC(INDIRECT(ADDRESS(ROW(),COLUMN())))</formula>
    </cfRule>
  </conditionalFormatting>
  <conditionalFormatting sqref="AH149:AM149">
    <cfRule type="expression" dxfId="1714" priority="2216">
      <formula>INDIRECT(ADDRESS(ROW(),COLUMN()))=TRUNC(INDIRECT(ADDRESS(ROW(),COLUMN())))</formula>
    </cfRule>
  </conditionalFormatting>
  <conditionalFormatting sqref="AN149">
    <cfRule type="expression" dxfId="1713" priority="2214">
      <formula>INDIRECT(ADDRESS(ROW(),COLUMN()))=TRUNC(INDIRECT(ADDRESS(ROW(),COLUMN())))</formula>
    </cfRule>
  </conditionalFormatting>
  <conditionalFormatting sqref="AO149:AT149">
    <cfRule type="expression" dxfId="1712" priority="2212">
      <formula>INDIRECT(ADDRESS(ROW(),COLUMN()))=TRUNC(INDIRECT(ADDRESS(ROW(),COLUMN())))</formula>
    </cfRule>
  </conditionalFormatting>
  <conditionalFormatting sqref="AU149">
    <cfRule type="expression" dxfId="1711" priority="2210">
      <formula>INDIRECT(ADDRESS(ROW(),COLUMN()))=TRUNC(INDIRECT(ADDRESS(ROW(),COLUMN())))</formula>
    </cfRule>
  </conditionalFormatting>
  <conditionalFormatting sqref="AX236:BA237">
    <cfRule type="expression" dxfId="1710" priority="1619">
      <formula>INDIRECT(ADDRESS(ROW(),COLUMN()))=TRUNC(INDIRECT(ADDRESS(ROW(),COLUMN())))</formula>
    </cfRule>
  </conditionalFormatting>
  <conditionalFormatting sqref="AV149:AW149">
    <cfRule type="expression" dxfId="1709" priority="2208">
      <formula>INDIRECT(ADDRESS(ROW(),COLUMN()))=TRUNC(INDIRECT(ADDRESS(ROW(),COLUMN())))</formula>
    </cfRule>
  </conditionalFormatting>
  <conditionalFormatting sqref="AX152:BA153">
    <cfRule type="expression" dxfId="1708" priority="2207">
      <formula>INDIRECT(ADDRESS(ROW(),COLUMN()))=TRUNC(INDIRECT(ADDRESS(ROW(),COLUMN())))</formula>
    </cfRule>
  </conditionalFormatting>
  <conditionalFormatting sqref="AN233">
    <cfRule type="expression" dxfId="1707" priority="1626">
      <formula>INDIRECT(ADDRESS(ROW(),COLUMN()))=TRUNC(INDIRECT(ADDRESS(ROW(),COLUMN())))</formula>
    </cfRule>
  </conditionalFormatting>
  <conditionalFormatting sqref="S152">
    <cfRule type="expression" dxfId="1706" priority="2205">
      <formula>INDIRECT(ADDRESS(ROW(),COLUMN()))=TRUNC(INDIRECT(ADDRESS(ROW(),COLUMN())))</formula>
    </cfRule>
  </conditionalFormatting>
  <conditionalFormatting sqref="AO233:AT233">
    <cfRule type="expression" dxfId="1705" priority="1624">
      <formula>INDIRECT(ADDRESS(ROW(),COLUMN()))=TRUNC(INDIRECT(ADDRESS(ROW(),COLUMN())))</formula>
    </cfRule>
  </conditionalFormatting>
  <conditionalFormatting sqref="T152:Y152">
    <cfRule type="expression" dxfId="1704" priority="2203">
      <formula>INDIRECT(ADDRESS(ROW(),COLUMN()))=TRUNC(INDIRECT(ADDRESS(ROW(),COLUMN())))</formula>
    </cfRule>
  </conditionalFormatting>
  <conditionalFormatting sqref="AU233">
    <cfRule type="expression" dxfId="1703" priority="1622">
      <formula>INDIRECT(ADDRESS(ROW(),COLUMN()))=TRUNC(INDIRECT(ADDRESS(ROW(),COLUMN())))</formula>
    </cfRule>
  </conditionalFormatting>
  <conditionalFormatting sqref="Z152">
    <cfRule type="expression" dxfId="1702" priority="2201">
      <formula>INDIRECT(ADDRESS(ROW(),COLUMN()))=TRUNC(INDIRECT(ADDRESS(ROW(),COLUMN())))</formula>
    </cfRule>
  </conditionalFormatting>
  <conditionalFormatting sqref="AV233:AW233">
    <cfRule type="expression" dxfId="1701" priority="1620">
      <formula>INDIRECT(ADDRESS(ROW(),COLUMN()))=TRUNC(INDIRECT(ADDRESS(ROW(),COLUMN())))</formula>
    </cfRule>
  </conditionalFormatting>
  <conditionalFormatting sqref="AA152:AF152">
    <cfRule type="expression" dxfId="1700" priority="2199">
      <formula>INDIRECT(ADDRESS(ROW(),COLUMN()))=TRUNC(INDIRECT(ADDRESS(ROW(),COLUMN())))</formula>
    </cfRule>
  </conditionalFormatting>
  <conditionalFormatting sqref="AG152">
    <cfRule type="expression" dxfId="1699" priority="2197">
      <formula>INDIRECT(ADDRESS(ROW(),COLUMN()))=TRUNC(INDIRECT(ADDRESS(ROW(),COLUMN())))</formula>
    </cfRule>
  </conditionalFormatting>
  <conditionalFormatting sqref="AH152:AM152">
    <cfRule type="expression" dxfId="1698" priority="2195">
      <formula>INDIRECT(ADDRESS(ROW(),COLUMN()))=TRUNC(INDIRECT(ADDRESS(ROW(),COLUMN())))</formula>
    </cfRule>
  </conditionalFormatting>
  <conditionalFormatting sqref="AN152">
    <cfRule type="expression" dxfId="1697" priority="2193">
      <formula>INDIRECT(ADDRESS(ROW(),COLUMN()))=TRUNC(INDIRECT(ADDRESS(ROW(),COLUMN())))</formula>
    </cfRule>
  </conditionalFormatting>
  <conditionalFormatting sqref="AO152:AT152">
    <cfRule type="expression" dxfId="1696" priority="2191">
      <formula>INDIRECT(ADDRESS(ROW(),COLUMN()))=TRUNC(INDIRECT(ADDRESS(ROW(),COLUMN())))</formula>
    </cfRule>
  </conditionalFormatting>
  <conditionalFormatting sqref="AU152">
    <cfRule type="expression" dxfId="1695" priority="2189">
      <formula>INDIRECT(ADDRESS(ROW(),COLUMN()))=TRUNC(INDIRECT(ADDRESS(ROW(),COLUMN())))</formula>
    </cfRule>
  </conditionalFormatting>
  <conditionalFormatting sqref="AV152:AW152">
    <cfRule type="expression" dxfId="1694" priority="2187">
      <formula>INDIRECT(ADDRESS(ROW(),COLUMN()))=TRUNC(INDIRECT(ADDRESS(ROW(),COLUMN())))</formula>
    </cfRule>
  </conditionalFormatting>
  <conditionalFormatting sqref="AX155:BA156">
    <cfRule type="expression" dxfId="1693" priority="2186">
      <formula>INDIRECT(ADDRESS(ROW(),COLUMN()))=TRUNC(INDIRECT(ADDRESS(ROW(),COLUMN())))</formula>
    </cfRule>
  </conditionalFormatting>
  <conditionalFormatting sqref="T236:Y236">
    <cfRule type="expression" dxfId="1692" priority="1615">
      <formula>INDIRECT(ADDRESS(ROW(),COLUMN()))=TRUNC(INDIRECT(ADDRESS(ROW(),COLUMN())))</formula>
    </cfRule>
  </conditionalFormatting>
  <conditionalFormatting sqref="S155">
    <cfRule type="expression" dxfId="1691" priority="2184">
      <formula>INDIRECT(ADDRESS(ROW(),COLUMN()))=TRUNC(INDIRECT(ADDRESS(ROW(),COLUMN())))</formula>
    </cfRule>
  </conditionalFormatting>
  <conditionalFormatting sqref="Z236">
    <cfRule type="expression" dxfId="1690" priority="1613">
      <formula>INDIRECT(ADDRESS(ROW(),COLUMN()))=TRUNC(INDIRECT(ADDRESS(ROW(),COLUMN())))</formula>
    </cfRule>
  </conditionalFormatting>
  <conditionalFormatting sqref="T155:Y155">
    <cfRule type="expression" dxfId="1689" priority="2182">
      <formula>INDIRECT(ADDRESS(ROW(),COLUMN()))=TRUNC(INDIRECT(ADDRESS(ROW(),COLUMN())))</formula>
    </cfRule>
  </conditionalFormatting>
  <conditionalFormatting sqref="AA236:AF236">
    <cfRule type="expression" dxfId="1688" priority="1611">
      <formula>INDIRECT(ADDRESS(ROW(),COLUMN()))=TRUNC(INDIRECT(ADDRESS(ROW(),COLUMN())))</formula>
    </cfRule>
  </conditionalFormatting>
  <conditionalFormatting sqref="Z155">
    <cfRule type="expression" dxfId="1687" priority="2180">
      <formula>INDIRECT(ADDRESS(ROW(),COLUMN()))=TRUNC(INDIRECT(ADDRESS(ROW(),COLUMN())))</formula>
    </cfRule>
  </conditionalFormatting>
  <conditionalFormatting sqref="AG236">
    <cfRule type="expression" dxfId="1686" priority="1609">
      <formula>INDIRECT(ADDRESS(ROW(),COLUMN()))=TRUNC(INDIRECT(ADDRESS(ROW(),COLUMN())))</formula>
    </cfRule>
  </conditionalFormatting>
  <conditionalFormatting sqref="AA155:AF155">
    <cfRule type="expression" dxfId="1685" priority="2178">
      <formula>INDIRECT(ADDRESS(ROW(),COLUMN()))=TRUNC(INDIRECT(ADDRESS(ROW(),COLUMN())))</formula>
    </cfRule>
  </conditionalFormatting>
  <conditionalFormatting sqref="AH236:AM236">
    <cfRule type="expression" dxfId="1684" priority="1607">
      <formula>INDIRECT(ADDRESS(ROW(),COLUMN()))=TRUNC(INDIRECT(ADDRESS(ROW(),COLUMN())))</formula>
    </cfRule>
  </conditionalFormatting>
  <conditionalFormatting sqref="AG155">
    <cfRule type="expression" dxfId="1683" priority="2176">
      <formula>INDIRECT(ADDRESS(ROW(),COLUMN()))=TRUNC(INDIRECT(ADDRESS(ROW(),COLUMN())))</formula>
    </cfRule>
  </conditionalFormatting>
  <conditionalFormatting sqref="AN236">
    <cfRule type="expression" dxfId="1682" priority="1605">
      <formula>INDIRECT(ADDRESS(ROW(),COLUMN()))=TRUNC(INDIRECT(ADDRESS(ROW(),COLUMN())))</formula>
    </cfRule>
  </conditionalFormatting>
  <conditionalFormatting sqref="AH155:AM155">
    <cfRule type="expression" dxfId="1681" priority="2174">
      <formula>INDIRECT(ADDRESS(ROW(),COLUMN()))=TRUNC(INDIRECT(ADDRESS(ROW(),COLUMN())))</formula>
    </cfRule>
  </conditionalFormatting>
  <conditionalFormatting sqref="AO236:AT236">
    <cfRule type="expression" dxfId="1680" priority="1603">
      <formula>INDIRECT(ADDRESS(ROW(),COLUMN()))=TRUNC(INDIRECT(ADDRESS(ROW(),COLUMN())))</formula>
    </cfRule>
  </conditionalFormatting>
  <conditionalFormatting sqref="AN155">
    <cfRule type="expression" dxfId="1679" priority="2172">
      <formula>INDIRECT(ADDRESS(ROW(),COLUMN()))=TRUNC(INDIRECT(ADDRESS(ROW(),COLUMN())))</formula>
    </cfRule>
  </conditionalFormatting>
  <conditionalFormatting sqref="AU236">
    <cfRule type="expression" dxfId="1678" priority="1601">
      <formula>INDIRECT(ADDRESS(ROW(),COLUMN()))=TRUNC(INDIRECT(ADDRESS(ROW(),COLUMN())))</formula>
    </cfRule>
  </conditionalFormatting>
  <conditionalFormatting sqref="AO155:AT155">
    <cfRule type="expression" dxfId="1677" priority="2170">
      <formula>INDIRECT(ADDRESS(ROW(),COLUMN()))=TRUNC(INDIRECT(ADDRESS(ROW(),COLUMN())))</formula>
    </cfRule>
  </conditionalFormatting>
  <conditionalFormatting sqref="AV236:AW236">
    <cfRule type="expression" dxfId="1676" priority="1599">
      <formula>INDIRECT(ADDRESS(ROW(),COLUMN()))=TRUNC(INDIRECT(ADDRESS(ROW(),COLUMN())))</formula>
    </cfRule>
  </conditionalFormatting>
  <conditionalFormatting sqref="AU155">
    <cfRule type="expression" dxfId="1675" priority="2168">
      <formula>INDIRECT(ADDRESS(ROW(),COLUMN()))=TRUNC(INDIRECT(ADDRESS(ROW(),COLUMN())))</formula>
    </cfRule>
  </conditionalFormatting>
  <conditionalFormatting sqref="AV155:AW155">
    <cfRule type="expression" dxfId="1674" priority="2166">
      <formula>INDIRECT(ADDRESS(ROW(),COLUMN()))=TRUNC(INDIRECT(ADDRESS(ROW(),COLUMN())))</formula>
    </cfRule>
  </conditionalFormatting>
  <conditionalFormatting sqref="AX158:BA159">
    <cfRule type="expression" dxfId="1673" priority="2165">
      <formula>INDIRECT(ADDRESS(ROW(),COLUMN()))=TRUNC(INDIRECT(ADDRESS(ROW(),COLUMN())))</formula>
    </cfRule>
  </conditionalFormatting>
  <conditionalFormatting sqref="S158">
    <cfRule type="expression" dxfId="1672" priority="2163">
      <formula>INDIRECT(ADDRESS(ROW(),COLUMN()))=TRUNC(INDIRECT(ADDRESS(ROW(),COLUMN())))</formula>
    </cfRule>
  </conditionalFormatting>
  <conditionalFormatting sqref="T158:Y158">
    <cfRule type="expression" dxfId="1671" priority="2161">
      <formula>INDIRECT(ADDRESS(ROW(),COLUMN()))=TRUNC(INDIRECT(ADDRESS(ROW(),COLUMN())))</formula>
    </cfRule>
  </conditionalFormatting>
  <conditionalFormatting sqref="Z158">
    <cfRule type="expression" dxfId="1670" priority="2159">
      <formula>INDIRECT(ADDRESS(ROW(),COLUMN()))=TRUNC(INDIRECT(ADDRESS(ROW(),COLUMN())))</formula>
    </cfRule>
  </conditionalFormatting>
  <conditionalFormatting sqref="AX239:BA240">
    <cfRule type="expression" dxfId="1669" priority="1598">
      <formula>INDIRECT(ADDRESS(ROW(),COLUMN()))=TRUNC(INDIRECT(ADDRESS(ROW(),COLUMN())))</formula>
    </cfRule>
  </conditionalFormatting>
  <conditionalFormatting sqref="AA158:AF158">
    <cfRule type="expression" dxfId="1668" priority="2157">
      <formula>INDIRECT(ADDRESS(ROW(),COLUMN()))=TRUNC(INDIRECT(ADDRESS(ROW(),COLUMN())))</formula>
    </cfRule>
  </conditionalFormatting>
  <conditionalFormatting sqref="S239">
    <cfRule type="expression" dxfId="1667" priority="1596">
      <formula>INDIRECT(ADDRESS(ROW(),COLUMN()))=TRUNC(INDIRECT(ADDRESS(ROW(),COLUMN())))</formula>
    </cfRule>
  </conditionalFormatting>
  <conditionalFormatting sqref="AG158">
    <cfRule type="expression" dxfId="1666" priority="2155">
      <formula>INDIRECT(ADDRESS(ROW(),COLUMN()))=TRUNC(INDIRECT(ADDRESS(ROW(),COLUMN())))</formula>
    </cfRule>
  </conditionalFormatting>
  <conditionalFormatting sqref="T239:Y239">
    <cfRule type="expression" dxfId="1665" priority="1594">
      <formula>INDIRECT(ADDRESS(ROW(),COLUMN()))=TRUNC(INDIRECT(ADDRESS(ROW(),COLUMN())))</formula>
    </cfRule>
  </conditionalFormatting>
  <conditionalFormatting sqref="AH158:AM158">
    <cfRule type="expression" dxfId="1664" priority="2153">
      <formula>INDIRECT(ADDRESS(ROW(),COLUMN()))=TRUNC(INDIRECT(ADDRESS(ROW(),COLUMN())))</formula>
    </cfRule>
  </conditionalFormatting>
  <conditionalFormatting sqref="Z239">
    <cfRule type="expression" dxfId="1663" priority="1592">
      <formula>INDIRECT(ADDRESS(ROW(),COLUMN()))=TRUNC(INDIRECT(ADDRESS(ROW(),COLUMN())))</formula>
    </cfRule>
  </conditionalFormatting>
  <conditionalFormatting sqref="AN158">
    <cfRule type="expression" dxfId="1662" priority="2151">
      <formula>INDIRECT(ADDRESS(ROW(),COLUMN()))=TRUNC(INDIRECT(ADDRESS(ROW(),COLUMN())))</formula>
    </cfRule>
  </conditionalFormatting>
  <conditionalFormatting sqref="AA239:AF239">
    <cfRule type="expression" dxfId="1661" priority="1590">
      <formula>INDIRECT(ADDRESS(ROW(),COLUMN()))=TRUNC(INDIRECT(ADDRESS(ROW(),COLUMN())))</formula>
    </cfRule>
  </conditionalFormatting>
  <conditionalFormatting sqref="AO158:AT158">
    <cfRule type="expression" dxfId="1660" priority="2149">
      <formula>INDIRECT(ADDRESS(ROW(),COLUMN()))=TRUNC(INDIRECT(ADDRESS(ROW(),COLUMN())))</formula>
    </cfRule>
  </conditionalFormatting>
  <conditionalFormatting sqref="AG239">
    <cfRule type="expression" dxfId="1659" priority="1588">
      <formula>INDIRECT(ADDRESS(ROW(),COLUMN()))=TRUNC(INDIRECT(ADDRESS(ROW(),COLUMN())))</formula>
    </cfRule>
  </conditionalFormatting>
  <conditionalFormatting sqref="AU158">
    <cfRule type="expression" dxfId="1658" priority="2147">
      <formula>INDIRECT(ADDRESS(ROW(),COLUMN()))=TRUNC(INDIRECT(ADDRESS(ROW(),COLUMN())))</formula>
    </cfRule>
  </conditionalFormatting>
  <conditionalFormatting sqref="AH239:AM239">
    <cfRule type="expression" dxfId="1657" priority="1586">
      <formula>INDIRECT(ADDRESS(ROW(),COLUMN()))=TRUNC(INDIRECT(ADDRESS(ROW(),COLUMN())))</formula>
    </cfRule>
  </conditionalFormatting>
  <conditionalFormatting sqref="AV158:AW158">
    <cfRule type="expression" dxfId="1656" priority="2145">
      <formula>INDIRECT(ADDRESS(ROW(),COLUMN()))=TRUNC(INDIRECT(ADDRESS(ROW(),COLUMN())))</formula>
    </cfRule>
  </conditionalFormatting>
  <conditionalFormatting sqref="AX161:BA162">
    <cfRule type="expression" dxfId="1655" priority="2144">
      <formula>INDIRECT(ADDRESS(ROW(),COLUMN()))=TRUNC(INDIRECT(ADDRESS(ROW(),COLUMN())))</formula>
    </cfRule>
  </conditionalFormatting>
  <conditionalFormatting sqref="S161">
    <cfRule type="expression" dxfId="1654" priority="2142">
      <formula>INDIRECT(ADDRESS(ROW(),COLUMN()))=TRUNC(INDIRECT(ADDRESS(ROW(),COLUMN())))</formula>
    </cfRule>
  </conditionalFormatting>
  <conditionalFormatting sqref="T161:Y161">
    <cfRule type="expression" dxfId="1653" priority="2140">
      <formula>INDIRECT(ADDRESS(ROW(),COLUMN()))=TRUNC(INDIRECT(ADDRESS(ROW(),COLUMN())))</formula>
    </cfRule>
  </conditionalFormatting>
  <conditionalFormatting sqref="Z161">
    <cfRule type="expression" dxfId="1652" priority="2138">
      <formula>INDIRECT(ADDRESS(ROW(),COLUMN()))=TRUNC(INDIRECT(ADDRESS(ROW(),COLUMN())))</formula>
    </cfRule>
  </conditionalFormatting>
  <conditionalFormatting sqref="AA161:AF161">
    <cfRule type="expression" dxfId="1651" priority="2136">
      <formula>INDIRECT(ADDRESS(ROW(),COLUMN()))=TRUNC(INDIRECT(ADDRESS(ROW(),COLUMN())))</formula>
    </cfRule>
  </conditionalFormatting>
  <conditionalFormatting sqref="AG161">
    <cfRule type="expression" dxfId="1650" priority="2134">
      <formula>INDIRECT(ADDRESS(ROW(),COLUMN()))=TRUNC(INDIRECT(ADDRESS(ROW(),COLUMN())))</formula>
    </cfRule>
  </conditionalFormatting>
  <conditionalFormatting sqref="AH161:AM161">
    <cfRule type="expression" dxfId="1649" priority="2132">
      <formula>INDIRECT(ADDRESS(ROW(),COLUMN()))=TRUNC(INDIRECT(ADDRESS(ROW(),COLUMN())))</formula>
    </cfRule>
  </conditionalFormatting>
  <conditionalFormatting sqref="AN161">
    <cfRule type="expression" dxfId="1648" priority="2130">
      <formula>INDIRECT(ADDRESS(ROW(),COLUMN()))=TRUNC(INDIRECT(ADDRESS(ROW(),COLUMN())))</formula>
    </cfRule>
  </conditionalFormatting>
  <conditionalFormatting sqref="AO161:AT161">
    <cfRule type="expression" dxfId="1647" priority="2128">
      <formula>INDIRECT(ADDRESS(ROW(),COLUMN()))=TRUNC(INDIRECT(ADDRESS(ROW(),COLUMN())))</formula>
    </cfRule>
  </conditionalFormatting>
  <conditionalFormatting sqref="AX242:BA243">
    <cfRule type="expression" dxfId="1646" priority="1577">
      <formula>INDIRECT(ADDRESS(ROW(),COLUMN()))=TRUNC(INDIRECT(ADDRESS(ROW(),COLUMN())))</formula>
    </cfRule>
  </conditionalFormatting>
  <conditionalFormatting sqref="AU161">
    <cfRule type="expression" dxfId="1645" priority="2126">
      <formula>INDIRECT(ADDRESS(ROW(),COLUMN()))=TRUNC(INDIRECT(ADDRESS(ROW(),COLUMN())))</formula>
    </cfRule>
  </conditionalFormatting>
  <conditionalFormatting sqref="S242">
    <cfRule type="expression" dxfId="1644" priority="1575">
      <formula>INDIRECT(ADDRESS(ROW(),COLUMN()))=TRUNC(INDIRECT(ADDRESS(ROW(),COLUMN())))</formula>
    </cfRule>
  </conditionalFormatting>
  <conditionalFormatting sqref="AV161:AW161">
    <cfRule type="expression" dxfId="1643" priority="2124">
      <formula>INDIRECT(ADDRESS(ROW(),COLUMN()))=TRUNC(INDIRECT(ADDRESS(ROW(),COLUMN())))</formula>
    </cfRule>
  </conditionalFormatting>
  <conditionalFormatting sqref="AX164:BA165">
    <cfRule type="expression" dxfId="1642" priority="2123">
      <formula>INDIRECT(ADDRESS(ROW(),COLUMN()))=TRUNC(INDIRECT(ADDRESS(ROW(),COLUMN())))</formula>
    </cfRule>
  </conditionalFormatting>
  <conditionalFormatting sqref="AO239:AT239">
    <cfRule type="expression" dxfId="1641" priority="1582">
      <formula>INDIRECT(ADDRESS(ROW(),COLUMN()))=TRUNC(INDIRECT(ADDRESS(ROW(),COLUMN())))</formula>
    </cfRule>
  </conditionalFormatting>
  <conditionalFormatting sqref="S164">
    <cfRule type="expression" dxfId="1640" priority="2121">
      <formula>INDIRECT(ADDRESS(ROW(),COLUMN()))=TRUNC(INDIRECT(ADDRESS(ROW(),COLUMN())))</formula>
    </cfRule>
  </conditionalFormatting>
  <conditionalFormatting sqref="AU239">
    <cfRule type="expression" dxfId="1639" priority="1580">
      <formula>INDIRECT(ADDRESS(ROW(),COLUMN()))=TRUNC(INDIRECT(ADDRESS(ROW(),COLUMN())))</formula>
    </cfRule>
  </conditionalFormatting>
  <conditionalFormatting sqref="T164:Y164">
    <cfRule type="expression" dxfId="1638" priority="2119">
      <formula>INDIRECT(ADDRESS(ROW(),COLUMN()))=TRUNC(INDIRECT(ADDRESS(ROW(),COLUMN())))</formula>
    </cfRule>
  </conditionalFormatting>
  <conditionalFormatting sqref="AV239:AW239">
    <cfRule type="expression" dxfId="1637" priority="1578">
      <formula>INDIRECT(ADDRESS(ROW(),COLUMN()))=TRUNC(INDIRECT(ADDRESS(ROW(),COLUMN())))</formula>
    </cfRule>
  </conditionalFormatting>
  <conditionalFormatting sqref="Z164">
    <cfRule type="expression" dxfId="1636" priority="2117">
      <formula>INDIRECT(ADDRESS(ROW(),COLUMN()))=TRUNC(INDIRECT(ADDRESS(ROW(),COLUMN())))</formula>
    </cfRule>
  </conditionalFormatting>
  <conditionalFormatting sqref="AA164:AF164">
    <cfRule type="expression" dxfId="1635" priority="2115">
      <formula>INDIRECT(ADDRESS(ROW(),COLUMN()))=TRUNC(INDIRECT(ADDRESS(ROW(),COLUMN())))</formula>
    </cfRule>
  </conditionalFormatting>
  <conditionalFormatting sqref="AG164">
    <cfRule type="expression" dxfId="1634" priority="2113">
      <formula>INDIRECT(ADDRESS(ROW(),COLUMN()))=TRUNC(INDIRECT(ADDRESS(ROW(),COLUMN())))</formula>
    </cfRule>
  </conditionalFormatting>
  <conditionalFormatting sqref="AH164:AM164">
    <cfRule type="expression" dxfId="1633" priority="2111">
      <formula>INDIRECT(ADDRESS(ROW(),COLUMN()))=TRUNC(INDIRECT(ADDRESS(ROW(),COLUMN())))</formula>
    </cfRule>
  </conditionalFormatting>
  <conditionalFormatting sqref="AN164">
    <cfRule type="expression" dxfId="1632" priority="2109">
      <formula>INDIRECT(ADDRESS(ROW(),COLUMN()))=TRUNC(INDIRECT(ADDRESS(ROW(),COLUMN())))</formula>
    </cfRule>
  </conditionalFormatting>
  <conditionalFormatting sqref="AO164:AT164">
    <cfRule type="expression" dxfId="1631" priority="2107">
      <formula>INDIRECT(ADDRESS(ROW(),COLUMN()))=TRUNC(INDIRECT(ADDRESS(ROW(),COLUMN())))</formula>
    </cfRule>
  </conditionalFormatting>
  <conditionalFormatting sqref="AU164">
    <cfRule type="expression" dxfId="1630" priority="2105">
      <formula>INDIRECT(ADDRESS(ROW(),COLUMN()))=TRUNC(INDIRECT(ADDRESS(ROW(),COLUMN())))</formula>
    </cfRule>
  </conditionalFormatting>
  <conditionalFormatting sqref="AV164:AW164">
    <cfRule type="expression" dxfId="1629" priority="2103">
      <formula>INDIRECT(ADDRESS(ROW(),COLUMN()))=TRUNC(INDIRECT(ADDRESS(ROW(),COLUMN())))</formula>
    </cfRule>
  </conditionalFormatting>
  <conditionalFormatting sqref="AX167:BA168">
    <cfRule type="expression" dxfId="1628" priority="2102">
      <formula>INDIRECT(ADDRESS(ROW(),COLUMN()))=TRUNC(INDIRECT(ADDRESS(ROW(),COLUMN())))</formula>
    </cfRule>
  </conditionalFormatting>
  <conditionalFormatting sqref="Z242">
    <cfRule type="expression" dxfId="1627" priority="1571">
      <formula>INDIRECT(ADDRESS(ROW(),COLUMN()))=TRUNC(INDIRECT(ADDRESS(ROW(),COLUMN())))</formula>
    </cfRule>
  </conditionalFormatting>
  <conditionalFormatting sqref="S167">
    <cfRule type="expression" dxfId="1626" priority="2100">
      <formula>INDIRECT(ADDRESS(ROW(),COLUMN()))=TRUNC(INDIRECT(ADDRESS(ROW(),COLUMN())))</formula>
    </cfRule>
  </conditionalFormatting>
  <conditionalFormatting sqref="AA242:AF242">
    <cfRule type="expression" dxfId="1625" priority="1569">
      <formula>INDIRECT(ADDRESS(ROW(),COLUMN()))=TRUNC(INDIRECT(ADDRESS(ROW(),COLUMN())))</formula>
    </cfRule>
  </conditionalFormatting>
  <conditionalFormatting sqref="T167:Y167">
    <cfRule type="expression" dxfId="1624" priority="2098">
      <formula>INDIRECT(ADDRESS(ROW(),COLUMN()))=TRUNC(INDIRECT(ADDRESS(ROW(),COLUMN())))</formula>
    </cfRule>
  </conditionalFormatting>
  <conditionalFormatting sqref="AG242">
    <cfRule type="expression" dxfId="1623" priority="1567">
      <formula>INDIRECT(ADDRESS(ROW(),COLUMN()))=TRUNC(INDIRECT(ADDRESS(ROW(),COLUMN())))</formula>
    </cfRule>
  </conditionalFormatting>
  <conditionalFormatting sqref="Z167">
    <cfRule type="expression" dxfId="1622" priority="2096">
      <formula>INDIRECT(ADDRESS(ROW(),COLUMN()))=TRUNC(INDIRECT(ADDRESS(ROW(),COLUMN())))</formula>
    </cfRule>
  </conditionalFormatting>
  <conditionalFormatting sqref="AH242:AM242">
    <cfRule type="expression" dxfId="1621" priority="1565">
      <formula>INDIRECT(ADDRESS(ROW(),COLUMN()))=TRUNC(INDIRECT(ADDRESS(ROW(),COLUMN())))</formula>
    </cfRule>
  </conditionalFormatting>
  <conditionalFormatting sqref="AA167:AF167">
    <cfRule type="expression" dxfId="1620" priority="2094">
      <formula>INDIRECT(ADDRESS(ROW(),COLUMN()))=TRUNC(INDIRECT(ADDRESS(ROW(),COLUMN())))</formula>
    </cfRule>
  </conditionalFormatting>
  <conditionalFormatting sqref="AN242">
    <cfRule type="expression" dxfId="1619" priority="1563">
      <formula>INDIRECT(ADDRESS(ROW(),COLUMN()))=TRUNC(INDIRECT(ADDRESS(ROW(),COLUMN())))</formula>
    </cfRule>
  </conditionalFormatting>
  <conditionalFormatting sqref="AG167">
    <cfRule type="expression" dxfId="1618" priority="2092">
      <formula>INDIRECT(ADDRESS(ROW(),COLUMN()))=TRUNC(INDIRECT(ADDRESS(ROW(),COLUMN())))</formula>
    </cfRule>
  </conditionalFormatting>
  <conditionalFormatting sqref="AO242:AT242">
    <cfRule type="expression" dxfId="1617" priority="1561">
      <formula>INDIRECT(ADDRESS(ROW(),COLUMN()))=TRUNC(INDIRECT(ADDRESS(ROW(),COLUMN())))</formula>
    </cfRule>
  </conditionalFormatting>
  <conditionalFormatting sqref="AH167:AM167">
    <cfRule type="expression" dxfId="1616" priority="2090">
      <formula>INDIRECT(ADDRESS(ROW(),COLUMN()))=TRUNC(INDIRECT(ADDRESS(ROW(),COLUMN())))</formula>
    </cfRule>
  </conditionalFormatting>
  <conditionalFormatting sqref="AU242">
    <cfRule type="expression" dxfId="1615" priority="1559">
      <formula>INDIRECT(ADDRESS(ROW(),COLUMN()))=TRUNC(INDIRECT(ADDRESS(ROW(),COLUMN())))</formula>
    </cfRule>
  </conditionalFormatting>
  <conditionalFormatting sqref="AN167">
    <cfRule type="expression" dxfId="1614" priority="2088">
      <formula>INDIRECT(ADDRESS(ROW(),COLUMN()))=TRUNC(INDIRECT(ADDRESS(ROW(),COLUMN())))</formula>
    </cfRule>
  </conditionalFormatting>
  <conditionalFormatting sqref="AV242:AW242">
    <cfRule type="expression" dxfId="1613" priority="1557">
      <formula>INDIRECT(ADDRESS(ROW(),COLUMN()))=TRUNC(INDIRECT(ADDRESS(ROW(),COLUMN())))</formula>
    </cfRule>
  </conditionalFormatting>
  <conditionalFormatting sqref="AO167:AT167">
    <cfRule type="expression" dxfId="1612" priority="2086">
      <formula>INDIRECT(ADDRESS(ROW(),COLUMN()))=TRUNC(INDIRECT(ADDRESS(ROW(),COLUMN())))</formula>
    </cfRule>
  </conditionalFormatting>
  <conditionalFormatting sqref="AU167">
    <cfRule type="expression" dxfId="1611" priority="2084">
      <formula>INDIRECT(ADDRESS(ROW(),COLUMN()))=TRUNC(INDIRECT(ADDRESS(ROW(),COLUMN())))</formula>
    </cfRule>
  </conditionalFormatting>
  <conditionalFormatting sqref="AV167:AW167">
    <cfRule type="expression" dxfId="1610" priority="2082">
      <formula>INDIRECT(ADDRESS(ROW(),COLUMN()))=TRUNC(INDIRECT(ADDRESS(ROW(),COLUMN())))</formula>
    </cfRule>
  </conditionalFormatting>
  <conditionalFormatting sqref="AX245:BA246">
    <cfRule type="expression" dxfId="1609" priority="1556">
      <formula>INDIRECT(ADDRESS(ROW(),COLUMN()))=TRUNC(INDIRECT(ADDRESS(ROW(),COLUMN())))</formula>
    </cfRule>
  </conditionalFormatting>
  <conditionalFormatting sqref="S245">
    <cfRule type="expression" dxfId="1608" priority="1554">
      <formula>INDIRECT(ADDRESS(ROW(),COLUMN()))=TRUNC(INDIRECT(ADDRESS(ROW(),COLUMN())))</formula>
    </cfRule>
  </conditionalFormatting>
  <conditionalFormatting sqref="T245:Y245">
    <cfRule type="expression" dxfId="1607" priority="1552">
      <formula>INDIRECT(ADDRESS(ROW(),COLUMN()))=TRUNC(INDIRECT(ADDRESS(ROW(),COLUMN())))</formula>
    </cfRule>
  </conditionalFormatting>
  <conditionalFormatting sqref="Z245">
    <cfRule type="expression" dxfId="1606" priority="1550">
      <formula>INDIRECT(ADDRESS(ROW(),COLUMN()))=TRUNC(INDIRECT(ADDRESS(ROW(),COLUMN())))</formula>
    </cfRule>
  </conditionalFormatting>
  <conditionalFormatting sqref="AA245:AF245">
    <cfRule type="expression" dxfId="1605" priority="1548">
      <formula>INDIRECT(ADDRESS(ROW(),COLUMN()))=TRUNC(INDIRECT(ADDRESS(ROW(),COLUMN())))</formula>
    </cfRule>
  </conditionalFormatting>
  <conditionalFormatting sqref="AG245">
    <cfRule type="expression" dxfId="1604" priority="1546">
      <formula>INDIRECT(ADDRESS(ROW(),COLUMN()))=TRUNC(INDIRECT(ADDRESS(ROW(),COLUMN())))</formula>
    </cfRule>
  </conditionalFormatting>
  <conditionalFormatting sqref="AH245:AM245">
    <cfRule type="expression" dxfId="1603" priority="1544">
      <formula>INDIRECT(ADDRESS(ROW(),COLUMN()))=TRUNC(INDIRECT(ADDRESS(ROW(),COLUMN())))</formula>
    </cfRule>
  </conditionalFormatting>
  <conditionalFormatting sqref="AN245">
    <cfRule type="expression" dxfId="1602" priority="1542">
      <formula>INDIRECT(ADDRESS(ROW(),COLUMN()))=TRUNC(INDIRECT(ADDRESS(ROW(),COLUMN())))</formula>
    </cfRule>
  </conditionalFormatting>
  <conditionalFormatting sqref="AX173:BA174">
    <cfRule type="expression" dxfId="1601" priority="2060">
      <formula>INDIRECT(ADDRESS(ROW(),COLUMN()))=TRUNC(INDIRECT(ADDRESS(ROW(),COLUMN())))</formula>
    </cfRule>
  </conditionalFormatting>
  <conditionalFormatting sqref="S173">
    <cfRule type="expression" dxfId="1600" priority="2058">
      <formula>INDIRECT(ADDRESS(ROW(),COLUMN()))=TRUNC(INDIRECT(ADDRESS(ROW(),COLUMN())))</formula>
    </cfRule>
  </conditionalFormatting>
  <conditionalFormatting sqref="T173:Y173">
    <cfRule type="expression" dxfId="1599" priority="2056">
      <formula>INDIRECT(ADDRESS(ROW(),COLUMN()))=TRUNC(INDIRECT(ADDRESS(ROW(),COLUMN())))</formula>
    </cfRule>
  </conditionalFormatting>
  <conditionalFormatting sqref="Z173">
    <cfRule type="expression" dxfId="1598" priority="2054">
      <formula>INDIRECT(ADDRESS(ROW(),COLUMN()))=TRUNC(INDIRECT(ADDRESS(ROW(),COLUMN())))</formula>
    </cfRule>
  </conditionalFormatting>
  <conditionalFormatting sqref="AA173:AF173">
    <cfRule type="expression" dxfId="1597" priority="2052">
      <formula>INDIRECT(ADDRESS(ROW(),COLUMN()))=TRUNC(INDIRECT(ADDRESS(ROW(),COLUMN())))</formula>
    </cfRule>
  </conditionalFormatting>
  <conditionalFormatting sqref="AG173">
    <cfRule type="expression" dxfId="1596" priority="2050">
      <formula>INDIRECT(ADDRESS(ROW(),COLUMN()))=TRUNC(INDIRECT(ADDRESS(ROW(),COLUMN())))</formula>
    </cfRule>
  </conditionalFormatting>
  <conditionalFormatting sqref="AH173:AM173">
    <cfRule type="expression" dxfId="1595" priority="2048">
      <formula>INDIRECT(ADDRESS(ROW(),COLUMN()))=TRUNC(INDIRECT(ADDRESS(ROW(),COLUMN())))</formula>
    </cfRule>
  </conditionalFormatting>
  <conditionalFormatting sqref="AN173">
    <cfRule type="expression" dxfId="1594" priority="2046">
      <formula>INDIRECT(ADDRESS(ROW(),COLUMN()))=TRUNC(INDIRECT(ADDRESS(ROW(),COLUMN())))</formula>
    </cfRule>
  </conditionalFormatting>
  <conditionalFormatting sqref="AX248:BA249">
    <cfRule type="expression" dxfId="1593" priority="1535">
      <formula>INDIRECT(ADDRESS(ROW(),COLUMN()))=TRUNC(INDIRECT(ADDRESS(ROW(),COLUMN())))</formula>
    </cfRule>
  </conditionalFormatting>
  <conditionalFormatting sqref="AO173:AT173">
    <cfRule type="expression" dxfId="1592" priority="2044">
      <formula>INDIRECT(ADDRESS(ROW(),COLUMN()))=TRUNC(INDIRECT(ADDRESS(ROW(),COLUMN())))</formula>
    </cfRule>
  </conditionalFormatting>
  <conditionalFormatting sqref="S248">
    <cfRule type="expression" dxfId="1591" priority="1533">
      <formula>INDIRECT(ADDRESS(ROW(),COLUMN()))=TRUNC(INDIRECT(ADDRESS(ROW(),COLUMN())))</formula>
    </cfRule>
  </conditionalFormatting>
  <conditionalFormatting sqref="AU173">
    <cfRule type="expression" dxfId="1590" priority="2042">
      <formula>INDIRECT(ADDRESS(ROW(),COLUMN()))=TRUNC(INDIRECT(ADDRESS(ROW(),COLUMN())))</formula>
    </cfRule>
  </conditionalFormatting>
  <conditionalFormatting sqref="T248:Y248">
    <cfRule type="expression" dxfId="1589" priority="1531">
      <formula>INDIRECT(ADDRESS(ROW(),COLUMN()))=TRUNC(INDIRECT(ADDRESS(ROW(),COLUMN())))</formula>
    </cfRule>
  </conditionalFormatting>
  <conditionalFormatting sqref="AV173:AW173">
    <cfRule type="expression" dxfId="1588" priority="2040">
      <formula>INDIRECT(ADDRESS(ROW(),COLUMN()))=TRUNC(INDIRECT(ADDRESS(ROW(),COLUMN())))</formula>
    </cfRule>
  </conditionalFormatting>
  <conditionalFormatting sqref="AU245">
    <cfRule type="expression" dxfId="1587" priority="1538">
      <formula>INDIRECT(ADDRESS(ROW(),COLUMN()))=TRUNC(INDIRECT(ADDRESS(ROW(),COLUMN())))</formula>
    </cfRule>
  </conditionalFormatting>
  <conditionalFormatting sqref="AV245:AW245">
    <cfRule type="expression" dxfId="1586" priority="1536">
      <formula>INDIRECT(ADDRESS(ROW(),COLUMN()))=TRUNC(INDIRECT(ADDRESS(ROW(),COLUMN())))</formula>
    </cfRule>
  </conditionalFormatting>
  <conditionalFormatting sqref="AX179:BA180">
    <cfRule type="expression" dxfId="1585" priority="2018">
      <formula>INDIRECT(ADDRESS(ROW(),COLUMN()))=TRUNC(INDIRECT(ADDRESS(ROW(),COLUMN())))</formula>
    </cfRule>
  </conditionalFormatting>
  <conditionalFormatting sqref="AA248:AF248">
    <cfRule type="expression" dxfId="1584" priority="1527">
      <formula>INDIRECT(ADDRESS(ROW(),COLUMN()))=TRUNC(INDIRECT(ADDRESS(ROW(),COLUMN())))</formula>
    </cfRule>
  </conditionalFormatting>
  <conditionalFormatting sqref="S179">
    <cfRule type="expression" dxfId="1583" priority="2016">
      <formula>INDIRECT(ADDRESS(ROW(),COLUMN()))=TRUNC(INDIRECT(ADDRESS(ROW(),COLUMN())))</formula>
    </cfRule>
  </conditionalFormatting>
  <conditionalFormatting sqref="AG248">
    <cfRule type="expression" dxfId="1582" priority="1525">
      <formula>INDIRECT(ADDRESS(ROW(),COLUMN()))=TRUNC(INDIRECT(ADDRESS(ROW(),COLUMN())))</formula>
    </cfRule>
  </conditionalFormatting>
  <conditionalFormatting sqref="T179:Y179">
    <cfRule type="expression" dxfId="1581" priority="2014">
      <formula>INDIRECT(ADDRESS(ROW(),COLUMN()))=TRUNC(INDIRECT(ADDRESS(ROW(),COLUMN())))</formula>
    </cfRule>
  </conditionalFormatting>
  <conditionalFormatting sqref="AH248:AM248">
    <cfRule type="expression" dxfId="1580" priority="1523">
      <formula>INDIRECT(ADDRESS(ROW(),COLUMN()))=TRUNC(INDIRECT(ADDRESS(ROW(),COLUMN())))</formula>
    </cfRule>
  </conditionalFormatting>
  <conditionalFormatting sqref="Z179">
    <cfRule type="expression" dxfId="1579" priority="2012">
      <formula>INDIRECT(ADDRESS(ROW(),COLUMN()))=TRUNC(INDIRECT(ADDRESS(ROW(),COLUMN())))</formula>
    </cfRule>
  </conditionalFormatting>
  <conditionalFormatting sqref="AN248">
    <cfRule type="expression" dxfId="1578" priority="1521">
      <formula>INDIRECT(ADDRESS(ROW(),COLUMN()))=TRUNC(INDIRECT(ADDRESS(ROW(),COLUMN())))</formula>
    </cfRule>
  </conditionalFormatting>
  <conditionalFormatting sqref="AA179:AF179">
    <cfRule type="expression" dxfId="1577" priority="2010">
      <formula>INDIRECT(ADDRESS(ROW(),COLUMN()))=TRUNC(INDIRECT(ADDRESS(ROW(),COLUMN())))</formula>
    </cfRule>
  </conditionalFormatting>
  <conditionalFormatting sqref="AO248:AT248">
    <cfRule type="expression" dxfId="1576" priority="1519">
      <formula>INDIRECT(ADDRESS(ROW(),COLUMN()))=TRUNC(INDIRECT(ADDRESS(ROW(),COLUMN())))</formula>
    </cfRule>
  </conditionalFormatting>
  <conditionalFormatting sqref="AG179">
    <cfRule type="expression" dxfId="1575" priority="2008">
      <formula>INDIRECT(ADDRESS(ROW(),COLUMN()))=TRUNC(INDIRECT(ADDRESS(ROW(),COLUMN())))</formula>
    </cfRule>
  </conditionalFormatting>
  <conditionalFormatting sqref="AU248">
    <cfRule type="expression" dxfId="1574" priority="1517">
      <formula>INDIRECT(ADDRESS(ROW(),COLUMN()))=TRUNC(INDIRECT(ADDRESS(ROW(),COLUMN())))</formula>
    </cfRule>
  </conditionalFormatting>
  <conditionalFormatting sqref="AH179:AM179">
    <cfRule type="expression" dxfId="1573" priority="2006">
      <formula>INDIRECT(ADDRESS(ROW(),COLUMN()))=TRUNC(INDIRECT(ADDRESS(ROW(),COLUMN())))</formula>
    </cfRule>
  </conditionalFormatting>
  <conditionalFormatting sqref="AV248:AW248">
    <cfRule type="expression" dxfId="1572" priority="1515">
      <formula>INDIRECT(ADDRESS(ROW(),COLUMN()))=TRUNC(INDIRECT(ADDRESS(ROW(),COLUMN())))</formula>
    </cfRule>
  </conditionalFormatting>
  <conditionalFormatting sqref="AN179">
    <cfRule type="expression" dxfId="1571" priority="2004">
      <formula>INDIRECT(ADDRESS(ROW(),COLUMN()))=TRUNC(INDIRECT(ADDRESS(ROW(),COLUMN())))</formula>
    </cfRule>
  </conditionalFormatting>
  <conditionalFormatting sqref="AO179:AT179">
    <cfRule type="expression" dxfId="1570" priority="2002">
      <formula>INDIRECT(ADDRESS(ROW(),COLUMN()))=TRUNC(INDIRECT(ADDRESS(ROW(),COLUMN())))</formula>
    </cfRule>
  </conditionalFormatting>
  <conditionalFormatting sqref="AU179">
    <cfRule type="expression" dxfId="1569" priority="2000">
      <formula>INDIRECT(ADDRESS(ROW(),COLUMN()))=TRUNC(INDIRECT(ADDRESS(ROW(),COLUMN())))</formula>
    </cfRule>
  </conditionalFormatting>
  <conditionalFormatting sqref="AV179:AW179">
    <cfRule type="expression" dxfId="1568" priority="1998">
      <formula>INDIRECT(ADDRESS(ROW(),COLUMN()))=TRUNC(INDIRECT(ADDRESS(ROW(),COLUMN())))</formula>
    </cfRule>
  </conditionalFormatting>
  <conditionalFormatting sqref="AX251:BA252">
    <cfRule type="expression" dxfId="1567" priority="1514">
      <formula>INDIRECT(ADDRESS(ROW(),COLUMN()))=TRUNC(INDIRECT(ADDRESS(ROW(),COLUMN())))</formula>
    </cfRule>
  </conditionalFormatting>
  <conditionalFormatting sqref="S251">
    <cfRule type="expression" dxfId="1566" priority="1512">
      <formula>INDIRECT(ADDRESS(ROW(),COLUMN()))=TRUNC(INDIRECT(ADDRESS(ROW(),COLUMN())))</formula>
    </cfRule>
  </conditionalFormatting>
  <conditionalFormatting sqref="T251:Y251">
    <cfRule type="expression" dxfId="1565" priority="1510">
      <formula>INDIRECT(ADDRESS(ROW(),COLUMN()))=TRUNC(INDIRECT(ADDRESS(ROW(),COLUMN())))</formula>
    </cfRule>
  </conditionalFormatting>
  <conditionalFormatting sqref="Z251">
    <cfRule type="expression" dxfId="1564" priority="1508">
      <formula>INDIRECT(ADDRESS(ROW(),COLUMN()))=TRUNC(INDIRECT(ADDRESS(ROW(),COLUMN())))</formula>
    </cfRule>
  </conditionalFormatting>
  <conditionalFormatting sqref="AA251:AF251">
    <cfRule type="expression" dxfId="1563" priority="1506">
      <formula>INDIRECT(ADDRESS(ROW(),COLUMN()))=TRUNC(INDIRECT(ADDRESS(ROW(),COLUMN())))</formula>
    </cfRule>
  </conditionalFormatting>
  <conditionalFormatting sqref="AG251">
    <cfRule type="expression" dxfId="1562" priority="1504">
      <formula>INDIRECT(ADDRESS(ROW(),COLUMN()))=TRUNC(INDIRECT(ADDRESS(ROW(),COLUMN())))</formula>
    </cfRule>
  </conditionalFormatting>
  <conditionalFormatting sqref="AH251:AM251">
    <cfRule type="expression" dxfId="1561" priority="1502">
      <formula>INDIRECT(ADDRESS(ROW(),COLUMN()))=TRUNC(INDIRECT(ADDRESS(ROW(),COLUMN())))</formula>
    </cfRule>
  </conditionalFormatting>
  <conditionalFormatting sqref="AN251">
    <cfRule type="expression" dxfId="1560" priority="1500">
      <formula>INDIRECT(ADDRESS(ROW(),COLUMN()))=TRUNC(INDIRECT(ADDRESS(ROW(),COLUMN())))</formula>
    </cfRule>
  </conditionalFormatting>
  <conditionalFormatting sqref="AO251:AT251">
    <cfRule type="expression" dxfId="1559" priority="1498">
      <formula>INDIRECT(ADDRESS(ROW(),COLUMN()))=TRUNC(INDIRECT(ADDRESS(ROW(),COLUMN())))</formula>
    </cfRule>
  </conditionalFormatting>
  <conditionalFormatting sqref="AX185:BA186">
    <cfRule type="expression" dxfId="1558" priority="1976">
      <formula>INDIRECT(ADDRESS(ROW(),COLUMN()))=TRUNC(INDIRECT(ADDRESS(ROW(),COLUMN())))</formula>
    </cfRule>
  </conditionalFormatting>
  <conditionalFormatting sqref="S185">
    <cfRule type="expression" dxfId="1557" priority="1974">
      <formula>INDIRECT(ADDRESS(ROW(),COLUMN()))=TRUNC(INDIRECT(ADDRESS(ROW(),COLUMN())))</formula>
    </cfRule>
  </conditionalFormatting>
  <conditionalFormatting sqref="T185:Y185">
    <cfRule type="expression" dxfId="1556" priority="1972">
      <formula>INDIRECT(ADDRESS(ROW(),COLUMN()))=TRUNC(INDIRECT(ADDRESS(ROW(),COLUMN())))</formula>
    </cfRule>
  </conditionalFormatting>
  <conditionalFormatting sqref="Z185">
    <cfRule type="expression" dxfId="1555" priority="1970">
      <formula>INDIRECT(ADDRESS(ROW(),COLUMN()))=TRUNC(INDIRECT(ADDRESS(ROW(),COLUMN())))</formula>
    </cfRule>
  </conditionalFormatting>
  <conditionalFormatting sqref="AA185:AF185">
    <cfRule type="expression" dxfId="1554" priority="1968">
      <formula>INDIRECT(ADDRESS(ROW(),COLUMN()))=TRUNC(INDIRECT(ADDRESS(ROW(),COLUMN())))</formula>
    </cfRule>
  </conditionalFormatting>
  <conditionalFormatting sqref="AG185">
    <cfRule type="expression" dxfId="1553" priority="1966">
      <formula>INDIRECT(ADDRESS(ROW(),COLUMN()))=TRUNC(INDIRECT(ADDRESS(ROW(),COLUMN())))</formula>
    </cfRule>
  </conditionalFormatting>
  <conditionalFormatting sqref="AH185:AM185">
    <cfRule type="expression" dxfId="1552" priority="1964">
      <formula>INDIRECT(ADDRESS(ROW(),COLUMN()))=TRUNC(INDIRECT(ADDRESS(ROW(),COLUMN())))</formula>
    </cfRule>
  </conditionalFormatting>
  <conditionalFormatting sqref="AX254:BA255">
    <cfRule type="expression" dxfId="1551" priority="1493">
      <formula>INDIRECT(ADDRESS(ROW(),COLUMN()))=TRUNC(INDIRECT(ADDRESS(ROW(),COLUMN())))</formula>
    </cfRule>
  </conditionalFormatting>
  <conditionalFormatting sqref="AN185">
    <cfRule type="expression" dxfId="1550" priority="1962">
      <formula>INDIRECT(ADDRESS(ROW(),COLUMN()))=TRUNC(INDIRECT(ADDRESS(ROW(),COLUMN())))</formula>
    </cfRule>
  </conditionalFormatting>
  <conditionalFormatting sqref="S254">
    <cfRule type="expression" dxfId="1549" priority="1491">
      <formula>INDIRECT(ADDRESS(ROW(),COLUMN()))=TRUNC(INDIRECT(ADDRESS(ROW(),COLUMN())))</formula>
    </cfRule>
  </conditionalFormatting>
  <conditionalFormatting sqref="AO185:AT185">
    <cfRule type="expression" dxfId="1548" priority="1960">
      <formula>INDIRECT(ADDRESS(ROW(),COLUMN()))=TRUNC(INDIRECT(ADDRESS(ROW(),COLUMN())))</formula>
    </cfRule>
  </conditionalFormatting>
  <conditionalFormatting sqref="T254:Y254">
    <cfRule type="expression" dxfId="1547" priority="1489">
      <formula>INDIRECT(ADDRESS(ROW(),COLUMN()))=TRUNC(INDIRECT(ADDRESS(ROW(),COLUMN())))</formula>
    </cfRule>
  </conditionalFormatting>
  <conditionalFormatting sqref="AU185">
    <cfRule type="expression" dxfId="1546" priority="1958">
      <formula>INDIRECT(ADDRESS(ROW(),COLUMN()))=TRUNC(INDIRECT(ADDRESS(ROW(),COLUMN())))</formula>
    </cfRule>
  </conditionalFormatting>
  <conditionalFormatting sqref="Z254">
    <cfRule type="expression" dxfId="1545" priority="1487">
      <formula>INDIRECT(ADDRESS(ROW(),COLUMN()))=TRUNC(INDIRECT(ADDRESS(ROW(),COLUMN())))</formula>
    </cfRule>
  </conditionalFormatting>
  <conditionalFormatting sqref="AV251:AW251">
    <cfRule type="expression" dxfId="1544" priority="1494">
      <formula>INDIRECT(ADDRESS(ROW(),COLUMN()))=TRUNC(INDIRECT(ADDRESS(ROW(),COLUMN())))</formula>
    </cfRule>
  </conditionalFormatting>
  <conditionalFormatting sqref="AA188:AF188">
    <cfRule type="expression" dxfId="1543" priority="1947">
      <formula>INDIRECT(ADDRESS(ROW(),COLUMN()))=TRUNC(INDIRECT(ADDRESS(ROW(),COLUMN())))</formula>
    </cfRule>
  </conditionalFormatting>
  <conditionalFormatting sqref="AG254">
    <cfRule type="expression" dxfId="1542" priority="1483">
      <formula>INDIRECT(ADDRESS(ROW(),COLUMN()))=TRUNC(INDIRECT(ADDRESS(ROW(),COLUMN())))</formula>
    </cfRule>
  </conditionalFormatting>
  <conditionalFormatting sqref="AH254:AM254">
    <cfRule type="expression" dxfId="1541" priority="1481">
      <formula>INDIRECT(ADDRESS(ROW(),COLUMN()))=TRUNC(INDIRECT(ADDRESS(ROW(),COLUMN())))</formula>
    </cfRule>
  </conditionalFormatting>
  <conditionalFormatting sqref="AN254">
    <cfRule type="expression" dxfId="1540" priority="1479">
      <formula>INDIRECT(ADDRESS(ROW(),COLUMN()))=TRUNC(INDIRECT(ADDRESS(ROW(),COLUMN())))</formula>
    </cfRule>
  </conditionalFormatting>
  <conditionalFormatting sqref="AO254:AT254">
    <cfRule type="expression" dxfId="1539" priority="1477">
      <formula>INDIRECT(ADDRESS(ROW(),COLUMN()))=TRUNC(INDIRECT(ADDRESS(ROW(),COLUMN())))</formula>
    </cfRule>
  </conditionalFormatting>
  <conditionalFormatting sqref="AU254">
    <cfRule type="expression" dxfId="1538" priority="1475">
      <formula>INDIRECT(ADDRESS(ROW(),COLUMN()))=TRUNC(INDIRECT(ADDRESS(ROW(),COLUMN())))</formula>
    </cfRule>
  </conditionalFormatting>
  <conditionalFormatting sqref="AV254:AW254">
    <cfRule type="expression" dxfId="1537" priority="1473">
      <formula>INDIRECT(ADDRESS(ROW(),COLUMN()))=TRUNC(INDIRECT(ADDRESS(ROW(),COLUMN())))</formula>
    </cfRule>
  </conditionalFormatting>
  <conditionalFormatting sqref="AV191:AW191">
    <cfRule type="expression" dxfId="1536" priority="1914">
      <formula>INDIRECT(ADDRESS(ROW(),COLUMN()))=TRUNC(INDIRECT(ADDRESS(ROW(),COLUMN())))</formula>
    </cfRule>
  </conditionalFormatting>
  <conditionalFormatting sqref="AX257:BA258">
    <cfRule type="expression" dxfId="1535" priority="1472">
      <formula>INDIRECT(ADDRESS(ROW(),COLUMN()))=TRUNC(INDIRECT(ADDRESS(ROW(),COLUMN())))</formula>
    </cfRule>
  </conditionalFormatting>
  <conditionalFormatting sqref="S257">
    <cfRule type="expression" dxfId="1534" priority="1470">
      <formula>INDIRECT(ADDRESS(ROW(),COLUMN()))=TRUNC(INDIRECT(ADDRESS(ROW(),COLUMN())))</formula>
    </cfRule>
  </conditionalFormatting>
  <conditionalFormatting sqref="T257:Y257">
    <cfRule type="expression" dxfId="1533" priority="1468">
      <formula>INDIRECT(ADDRESS(ROW(),COLUMN()))=TRUNC(INDIRECT(ADDRESS(ROW(),COLUMN())))</formula>
    </cfRule>
  </conditionalFormatting>
  <conditionalFormatting sqref="Z257">
    <cfRule type="expression" dxfId="1532" priority="1466">
      <formula>INDIRECT(ADDRESS(ROW(),COLUMN()))=TRUNC(INDIRECT(ADDRESS(ROW(),COLUMN())))</formula>
    </cfRule>
  </conditionalFormatting>
  <conditionalFormatting sqref="AA257:AF257">
    <cfRule type="expression" dxfId="1531" priority="1464">
      <formula>INDIRECT(ADDRESS(ROW(),COLUMN()))=TRUNC(INDIRECT(ADDRESS(ROW(),COLUMN())))</formula>
    </cfRule>
  </conditionalFormatting>
  <conditionalFormatting sqref="AG194">
    <cfRule type="expression" dxfId="1530" priority="1903">
      <formula>INDIRECT(ADDRESS(ROW(),COLUMN()))=TRUNC(INDIRECT(ADDRESS(ROW(),COLUMN())))</formula>
    </cfRule>
  </conditionalFormatting>
  <conditionalFormatting sqref="AG257">
    <cfRule type="expression" dxfId="1529" priority="1462">
      <formula>INDIRECT(ADDRESS(ROW(),COLUMN()))=TRUNC(INDIRECT(ADDRESS(ROW(),COLUMN())))</formula>
    </cfRule>
  </conditionalFormatting>
  <conditionalFormatting sqref="AH257:AM257">
    <cfRule type="expression" dxfId="1528" priority="1460">
      <formula>INDIRECT(ADDRESS(ROW(),COLUMN()))=TRUNC(INDIRECT(ADDRESS(ROW(),COLUMN())))</formula>
    </cfRule>
  </conditionalFormatting>
  <conditionalFormatting sqref="AN257">
    <cfRule type="expression" dxfId="1527" priority="1458">
      <formula>INDIRECT(ADDRESS(ROW(),COLUMN()))=TRUNC(INDIRECT(ADDRESS(ROW(),COLUMN())))</formula>
    </cfRule>
  </conditionalFormatting>
  <conditionalFormatting sqref="AO257:AT257">
    <cfRule type="expression" dxfId="1526" priority="1456">
      <formula>INDIRECT(ADDRESS(ROW(),COLUMN()))=TRUNC(INDIRECT(ADDRESS(ROW(),COLUMN())))</formula>
    </cfRule>
  </conditionalFormatting>
  <conditionalFormatting sqref="AU257">
    <cfRule type="expression" dxfId="1525" priority="1454">
      <formula>INDIRECT(ADDRESS(ROW(),COLUMN()))=TRUNC(INDIRECT(ADDRESS(ROW(),COLUMN())))</formula>
    </cfRule>
  </conditionalFormatting>
  <conditionalFormatting sqref="AX197:BA198">
    <cfRule type="expression" dxfId="1524" priority="1892">
      <formula>INDIRECT(ADDRESS(ROW(),COLUMN()))=TRUNC(INDIRECT(ADDRESS(ROW(),COLUMN())))</formula>
    </cfRule>
  </conditionalFormatting>
  <conditionalFormatting sqref="AX260:BA261">
    <cfRule type="expression" dxfId="1523" priority="1451">
      <formula>INDIRECT(ADDRESS(ROW(),COLUMN()))=TRUNC(INDIRECT(ADDRESS(ROW(),COLUMN())))</formula>
    </cfRule>
  </conditionalFormatting>
  <conditionalFormatting sqref="S260">
    <cfRule type="expression" dxfId="1522" priority="1449">
      <formula>INDIRECT(ADDRESS(ROW(),COLUMN()))=TRUNC(INDIRECT(ADDRESS(ROW(),COLUMN())))</formula>
    </cfRule>
  </conditionalFormatting>
  <conditionalFormatting sqref="T260:Y260">
    <cfRule type="expression" dxfId="1521" priority="1447">
      <formula>INDIRECT(ADDRESS(ROW(),COLUMN()))=TRUNC(INDIRECT(ADDRESS(ROW(),COLUMN())))</formula>
    </cfRule>
  </conditionalFormatting>
  <conditionalFormatting sqref="Z260">
    <cfRule type="expression" dxfId="1520" priority="1445">
      <formula>INDIRECT(ADDRESS(ROW(),COLUMN()))=TRUNC(INDIRECT(ADDRESS(ROW(),COLUMN())))</formula>
    </cfRule>
  </conditionalFormatting>
  <conditionalFormatting sqref="AA260:AF260">
    <cfRule type="expression" dxfId="1519" priority="1443">
      <formula>INDIRECT(ADDRESS(ROW(),COLUMN()))=TRUNC(INDIRECT(ADDRESS(ROW(),COLUMN())))</formula>
    </cfRule>
  </conditionalFormatting>
  <conditionalFormatting sqref="AH200:AM200">
    <cfRule type="expression" dxfId="1518" priority="1859">
      <formula>INDIRECT(ADDRESS(ROW(),COLUMN()))=TRUNC(INDIRECT(ADDRESS(ROW(),COLUMN())))</formula>
    </cfRule>
  </conditionalFormatting>
  <conditionalFormatting sqref="AH260:AM260">
    <cfRule type="expression" dxfId="1517" priority="1439">
      <formula>INDIRECT(ADDRESS(ROW(),COLUMN()))=TRUNC(INDIRECT(ADDRESS(ROW(),COLUMN())))</formula>
    </cfRule>
  </conditionalFormatting>
  <conditionalFormatting sqref="S203">
    <cfRule type="expression" dxfId="1516" priority="1848">
      <formula>INDIRECT(ADDRESS(ROW(),COLUMN()))=TRUNC(INDIRECT(ADDRESS(ROW(),COLUMN())))</formula>
    </cfRule>
  </conditionalFormatting>
  <conditionalFormatting sqref="AN260">
    <cfRule type="expression" dxfId="1515" priority="1437">
      <formula>INDIRECT(ADDRESS(ROW(),COLUMN()))=TRUNC(INDIRECT(ADDRESS(ROW(),COLUMN())))</formula>
    </cfRule>
  </conditionalFormatting>
  <conditionalFormatting sqref="AO260:AT260">
    <cfRule type="expression" dxfId="1514" priority="1435">
      <formula>INDIRECT(ADDRESS(ROW(),COLUMN()))=TRUNC(INDIRECT(ADDRESS(ROW(),COLUMN())))</formula>
    </cfRule>
  </conditionalFormatting>
  <conditionalFormatting sqref="AU260">
    <cfRule type="expression" dxfId="1513" priority="1433">
      <formula>INDIRECT(ADDRESS(ROW(),COLUMN()))=TRUNC(INDIRECT(ADDRESS(ROW(),COLUMN())))</formula>
    </cfRule>
  </conditionalFormatting>
  <conditionalFormatting sqref="AV260:AW260">
    <cfRule type="expression" dxfId="1512" priority="1431">
      <formula>INDIRECT(ADDRESS(ROW(),COLUMN()))=TRUNC(INDIRECT(ADDRESS(ROW(),COLUMN())))</formula>
    </cfRule>
  </conditionalFormatting>
  <conditionalFormatting sqref="S263">
    <cfRule type="expression" dxfId="1511" priority="1428">
      <formula>INDIRECT(ADDRESS(ROW(),COLUMN()))=TRUNC(INDIRECT(ADDRESS(ROW(),COLUMN())))</formula>
    </cfRule>
  </conditionalFormatting>
  <conditionalFormatting sqref="T263:Y263">
    <cfRule type="expression" dxfId="1510" priority="1426">
      <formula>INDIRECT(ADDRESS(ROW(),COLUMN()))=TRUNC(INDIRECT(ADDRESS(ROW(),COLUMN())))</formula>
    </cfRule>
  </conditionalFormatting>
  <conditionalFormatting sqref="Z263">
    <cfRule type="expression" dxfId="1509" priority="1424">
      <formula>INDIRECT(ADDRESS(ROW(),COLUMN()))=TRUNC(INDIRECT(ADDRESS(ROW(),COLUMN())))</formula>
    </cfRule>
  </conditionalFormatting>
  <conditionalFormatting sqref="AA263:AF263">
    <cfRule type="expression" dxfId="1508" priority="1422">
      <formula>INDIRECT(ADDRESS(ROW(),COLUMN()))=TRUNC(INDIRECT(ADDRESS(ROW(),COLUMN())))</formula>
    </cfRule>
  </conditionalFormatting>
  <conditionalFormatting sqref="AG263">
    <cfRule type="expression" dxfId="1507" priority="1420">
      <formula>INDIRECT(ADDRESS(ROW(),COLUMN()))=TRUNC(INDIRECT(ADDRESS(ROW(),COLUMN())))</formula>
    </cfRule>
  </conditionalFormatting>
  <conditionalFormatting sqref="AH263:AM263">
    <cfRule type="expression" dxfId="1506" priority="1418">
      <formula>INDIRECT(ADDRESS(ROW(),COLUMN()))=TRUNC(INDIRECT(ADDRESS(ROW(),COLUMN())))</formula>
    </cfRule>
  </conditionalFormatting>
  <conditionalFormatting sqref="AN263">
    <cfRule type="expression" dxfId="1505" priority="1416">
      <formula>INDIRECT(ADDRESS(ROW(),COLUMN()))=TRUNC(INDIRECT(ADDRESS(ROW(),COLUMN())))</formula>
    </cfRule>
  </conditionalFormatting>
  <conditionalFormatting sqref="AN206">
    <cfRule type="expression" dxfId="1504" priority="1815">
      <formula>INDIRECT(ADDRESS(ROW(),COLUMN()))=TRUNC(INDIRECT(ADDRESS(ROW(),COLUMN())))</formula>
    </cfRule>
  </conditionalFormatting>
  <conditionalFormatting sqref="AO263:AT263">
    <cfRule type="expression" dxfId="1503" priority="1414">
      <formula>INDIRECT(ADDRESS(ROW(),COLUMN()))=TRUNC(INDIRECT(ADDRESS(ROW(),COLUMN())))</formula>
    </cfRule>
  </conditionalFormatting>
  <conditionalFormatting sqref="AU263">
    <cfRule type="expression" dxfId="1502" priority="1412">
      <formula>INDIRECT(ADDRESS(ROW(),COLUMN()))=TRUNC(INDIRECT(ADDRESS(ROW(),COLUMN())))</formula>
    </cfRule>
  </conditionalFormatting>
  <conditionalFormatting sqref="AV263:AW263">
    <cfRule type="expression" dxfId="1501" priority="1410">
      <formula>INDIRECT(ADDRESS(ROW(),COLUMN()))=TRUNC(INDIRECT(ADDRESS(ROW(),COLUMN())))</formula>
    </cfRule>
  </conditionalFormatting>
  <conditionalFormatting sqref="T209:Y209">
    <cfRule type="expression" dxfId="1500" priority="1804">
      <formula>INDIRECT(ADDRESS(ROW(),COLUMN()))=TRUNC(INDIRECT(ADDRESS(ROW(),COLUMN())))</formula>
    </cfRule>
  </conditionalFormatting>
  <conditionalFormatting sqref="AX266:BA267">
    <cfRule type="expression" dxfId="1499" priority="1409">
      <formula>INDIRECT(ADDRESS(ROW(),COLUMN()))=TRUNC(INDIRECT(ADDRESS(ROW(),COLUMN())))</formula>
    </cfRule>
  </conditionalFormatting>
  <conditionalFormatting sqref="S266">
    <cfRule type="expression" dxfId="1498" priority="1407">
      <formula>INDIRECT(ADDRESS(ROW(),COLUMN()))=TRUNC(INDIRECT(ADDRESS(ROW(),COLUMN())))</formula>
    </cfRule>
  </conditionalFormatting>
  <conditionalFormatting sqref="T266:Y266">
    <cfRule type="expression" dxfId="1497" priority="1405">
      <formula>INDIRECT(ADDRESS(ROW(),COLUMN()))=TRUNC(INDIRECT(ADDRESS(ROW(),COLUMN())))</formula>
    </cfRule>
  </conditionalFormatting>
  <conditionalFormatting sqref="Z266">
    <cfRule type="expression" dxfId="1496" priority="1403">
      <formula>INDIRECT(ADDRESS(ROW(),COLUMN()))=TRUNC(INDIRECT(ADDRESS(ROW(),COLUMN())))</formula>
    </cfRule>
  </conditionalFormatting>
  <conditionalFormatting sqref="AA266:AF266">
    <cfRule type="expression" dxfId="1495" priority="1401">
      <formula>INDIRECT(ADDRESS(ROW(),COLUMN()))=TRUNC(INDIRECT(ADDRESS(ROW(),COLUMN())))</formula>
    </cfRule>
  </conditionalFormatting>
  <conditionalFormatting sqref="AG266">
    <cfRule type="expression" dxfId="1494" priority="1399">
      <formula>INDIRECT(ADDRESS(ROW(),COLUMN()))=TRUNC(INDIRECT(ADDRESS(ROW(),COLUMN())))</formula>
    </cfRule>
  </conditionalFormatting>
  <conditionalFormatting sqref="AO212:AT212">
    <cfRule type="expression" dxfId="1493" priority="1771">
      <formula>INDIRECT(ADDRESS(ROW(),COLUMN()))=TRUNC(INDIRECT(ADDRESS(ROW(),COLUMN())))</formula>
    </cfRule>
  </conditionalFormatting>
  <conditionalFormatting sqref="AX269:BA270">
    <cfRule type="expression" dxfId="1492" priority="1388">
      <formula>INDIRECT(ADDRESS(ROW(),COLUMN()))=TRUNC(INDIRECT(ADDRESS(ROW(),COLUMN())))</formula>
    </cfRule>
  </conditionalFormatting>
  <conditionalFormatting sqref="AN266">
    <cfRule type="expression" dxfId="1491" priority="1395">
      <formula>INDIRECT(ADDRESS(ROW(),COLUMN()))=TRUNC(INDIRECT(ADDRESS(ROW(),COLUMN())))</formula>
    </cfRule>
  </conditionalFormatting>
  <conditionalFormatting sqref="AO266:AT266">
    <cfRule type="expression" dxfId="1490" priority="1393">
      <formula>INDIRECT(ADDRESS(ROW(),COLUMN()))=TRUNC(INDIRECT(ADDRESS(ROW(),COLUMN())))</formula>
    </cfRule>
  </conditionalFormatting>
  <conditionalFormatting sqref="AU266">
    <cfRule type="expression" dxfId="1489" priority="1391">
      <formula>INDIRECT(ADDRESS(ROW(),COLUMN()))=TRUNC(INDIRECT(ADDRESS(ROW(),COLUMN())))</formula>
    </cfRule>
  </conditionalFormatting>
  <conditionalFormatting sqref="Z215">
    <cfRule type="expression" dxfId="1488" priority="1760">
      <formula>INDIRECT(ADDRESS(ROW(),COLUMN()))=TRUNC(INDIRECT(ADDRESS(ROW(),COLUMN())))</formula>
    </cfRule>
  </conditionalFormatting>
  <conditionalFormatting sqref="AV266:AW266">
    <cfRule type="expression" dxfId="1487" priority="1389">
      <formula>INDIRECT(ADDRESS(ROW(),COLUMN()))=TRUNC(INDIRECT(ADDRESS(ROW(),COLUMN())))</formula>
    </cfRule>
  </conditionalFormatting>
  <conditionalFormatting sqref="T269:Y269">
    <cfRule type="expression" dxfId="1486" priority="1384">
      <formula>INDIRECT(ADDRESS(ROW(),COLUMN()))=TRUNC(INDIRECT(ADDRESS(ROW(),COLUMN())))</formula>
    </cfRule>
  </conditionalFormatting>
  <conditionalFormatting sqref="Z269">
    <cfRule type="expression" dxfId="1485" priority="1382">
      <formula>INDIRECT(ADDRESS(ROW(),COLUMN()))=TRUNC(INDIRECT(ADDRESS(ROW(),COLUMN())))</formula>
    </cfRule>
  </conditionalFormatting>
  <conditionalFormatting sqref="AA269:AF269">
    <cfRule type="expression" dxfId="1484" priority="1380">
      <formula>INDIRECT(ADDRESS(ROW(),COLUMN()))=TRUNC(INDIRECT(ADDRESS(ROW(),COLUMN())))</formula>
    </cfRule>
  </conditionalFormatting>
  <conditionalFormatting sqref="AG269">
    <cfRule type="expression" dxfId="1483" priority="1378">
      <formula>INDIRECT(ADDRESS(ROW(),COLUMN()))=TRUNC(INDIRECT(ADDRESS(ROW(),COLUMN())))</formula>
    </cfRule>
  </conditionalFormatting>
  <conditionalFormatting sqref="AH269:AM269">
    <cfRule type="expression" dxfId="1482" priority="1376">
      <formula>INDIRECT(ADDRESS(ROW(),COLUMN()))=TRUNC(INDIRECT(ADDRESS(ROW(),COLUMN())))</formula>
    </cfRule>
  </conditionalFormatting>
  <conditionalFormatting sqref="AN269">
    <cfRule type="expression" dxfId="1481" priority="1374">
      <formula>INDIRECT(ADDRESS(ROW(),COLUMN()))=TRUNC(INDIRECT(ADDRESS(ROW(),COLUMN())))</formula>
    </cfRule>
  </conditionalFormatting>
  <conditionalFormatting sqref="AO269:AT269">
    <cfRule type="expression" dxfId="1480" priority="1372">
      <formula>INDIRECT(ADDRESS(ROW(),COLUMN()))=TRUNC(INDIRECT(ADDRESS(ROW(),COLUMN())))</formula>
    </cfRule>
  </conditionalFormatting>
  <conditionalFormatting sqref="AU269">
    <cfRule type="expression" dxfId="1479" priority="1370">
      <formula>INDIRECT(ADDRESS(ROW(),COLUMN()))=TRUNC(INDIRECT(ADDRESS(ROW(),COLUMN())))</formula>
    </cfRule>
  </conditionalFormatting>
  <conditionalFormatting sqref="AV269:AW269">
    <cfRule type="expression" dxfId="1478" priority="1368">
      <formula>INDIRECT(ADDRESS(ROW(),COLUMN()))=TRUNC(INDIRECT(ADDRESS(ROW(),COLUMN())))</formula>
    </cfRule>
  </conditionalFormatting>
  <conditionalFormatting sqref="AU218">
    <cfRule type="expression" dxfId="1477" priority="1727">
      <formula>INDIRECT(ADDRESS(ROW(),COLUMN()))=TRUNC(INDIRECT(ADDRESS(ROW(),COLUMN())))</formula>
    </cfRule>
  </conditionalFormatting>
  <conditionalFormatting sqref="AX272:BA273">
    <cfRule type="expression" dxfId="1476" priority="1367">
      <formula>INDIRECT(ADDRESS(ROW(),COLUMN()))=TRUNC(INDIRECT(ADDRESS(ROW(),COLUMN())))</formula>
    </cfRule>
  </conditionalFormatting>
  <conditionalFormatting sqref="AA221:AF221">
    <cfRule type="expression" dxfId="1475" priority="1716">
      <formula>INDIRECT(ADDRESS(ROW(),COLUMN()))=TRUNC(INDIRECT(ADDRESS(ROW(),COLUMN())))</formula>
    </cfRule>
  </conditionalFormatting>
  <conditionalFormatting sqref="S272">
    <cfRule type="expression" dxfId="1474" priority="1365">
      <formula>INDIRECT(ADDRESS(ROW(),COLUMN()))=TRUNC(INDIRECT(ADDRESS(ROW(),COLUMN())))</formula>
    </cfRule>
  </conditionalFormatting>
  <conditionalFormatting sqref="T272:Y272">
    <cfRule type="expression" dxfId="1473" priority="1363">
      <formula>INDIRECT(ADDRESS(ROW(),COLUMN()))=TRUNC(INDIRECT(ADDRESS(ROW(),COLUMN())))</formula>
    </cfRule>
  </conditionalFormatting>
  <conditionalFormatting sqref="Z272">
    <cfRule type="expression" dxfId="1472" priority="1361">
      <formula>INDIRECT(ADDRESS(ROW(),COLUMN()))=TRUNC(INDIRECT(ADDRESS(ROW(),COLUMN())))</formula>
    </cfRule>
  </conditionalFormatting>
  <conditionalFormatting sqref="AA272:AF272">
    <cfRule type="expression" dxfId="1471" priority="1359">
      <formula>INDIRECT(ADDRESS(ROW(),COLUMN()))=TRUNC(INDIRECT(ADDRESS(ROW(),COLUMN())))</formula>
    </cfRule>
  </conditionalFormatting>
  <conditionalFormatting sqref="AG272">
    <cfRule type="expression" dxfId="1470" priority="1357">
      <formula>INDIRECT(ADDRESS(ROW(),COLUMN()))=TRUNC(INDIRECT(ADDRESS(ROW(),COLUMN())))</formula>
    </cfRule>
  </conditionalFormatting>
  <conditionalFormatting sqref="AH272:AM272">
    <cfRule type="expression" dxfId="1469" priority="1355">
      <formula>INDIRECT(ADDRESS(ROW(),COLUMN()))=TRUNC(INDIRECT(ADDRESS(ROW(),COLUMN())))</formula>
    </cfRule>
  </conditionalFormatting>
  <conditionalFormatting sqref="AX275:BA276">
    <cfRule type="expression" dxfId="1468" priority="1346">
      <formula>INDIRECT(ADDRESS(ROW(),COLUMN()))=TRUNC(INDIRECT(ADDRESS(ROW(),COLUMN())))</formula>
    </cfRule>
  </conditionalFormatting>
  <conditionalFormatting sqref="S275">
    <cfRule type="expression" dxfId="1467" priority="1344">
      <formula>INDIRECT(ADDRESS(ROW(),COLUMN()))=TRUNC(INDIRECT(ADDRESS(ROW(),COLUMN())))</formula>
    </cfRule>
  </conditionalFormatting>
  <conditionalFormatting sqref="AV224:AW224">
    <cfRule type="expression" dxfId="1466" priority="1683">
      <formula>INDIRECT(ADDRESS(ROW(),COLUMN()))=TRUNC(INDIRECT(ADDRESS(ROW(),COLUMN())))</formula>
    </cfRule>
  </conditionalFormatting>
  <conditionalFormatting sqref="AO272:AT272">
    <cfRule type="expression" dxfId="1465" priority="1351">
      <formula>INDIRECT(ADDRESS(ROW(),COLUMN()))=TRUNC(INDIRECT(ADDRESS(ROW(),COLUMN())))</formula>
    </cfRule>
  </conditionalFormatting>
  <conditionalFormatting sqref="AU272">
    <cfRule type="expression" dxfId="1464" priority="1349">
      <formula>INDIRECT(ADDRESS(ROW(),COLUMN()))=TRUNC(INDIRECT(ADDRESS(ROW(),COLUMN())))</formula>
    </cfRule>
  </conditionalFormatting>
  <conditionalFormatting sqref="AV272:AW272">
    <cfRule type="expression" dxfId="1463" priority="1347">
      <formula>INDIRECT(ADDRESS(ROW(),COLUMN()))=TRUNC(INDIRECT(ADDRESS(ROW(),COLUMN())))</formula>
    </cfRule>
  </conditionalFormatting>
  <conditionalFormatting sqref="AG227">
    <cfRule type="expression" dxfId="1462" priority="1672">
      <formula>INDIRECT(ADDRESS(ROW(),COLUMN()))=TRUNC(INDIRECT(ADDRESS(ROW(),COLUMN())))</formula>
    </cfRule>
  </conditionalFormatting>
  <conditionalFormatting sqref="AX230:BA231">
    <cfRule type="expression" dxfId="1461" priority="1661">
      <formula>INDIRECT(ADDRESS(ROW(),COLUMN()))=TRUNC(INDIRECT(ADDRESS(ROW(),COLUMN())))</formula>
    </cfRule>
  </conditionalFormatting>
  <conditionalFormatting sqref="Z275">
    <cfRule type="expression" dxfId="1460" priority="1340">
      <formula>INDIRECT(ADDRESS(ROW(),COLUMN()))=TRUNC(INDIRECT(ADDRESS(ROW(),COLUMN())))</formula>
    </cfRule>
  </conditionalFormatting>
  <conditionalFormatting sqref="AA275:AF275">
    <cfRule type="expression" dxfId="1459" priority="1338">
      <formula>INDIRECT(ADDRESS(ROW(),COLUMN()))=TRUNC(INDIRECT(ADDRESS(ROW(),COLUMN())))</formula>
    </cfRule>
  </conditionalFormatting>
  <conditionalFormatting sqref="AG275">
    <cfRule type="expression" dxfId="1458" priority="1336">
      <formula>INDIRECT(ADDRESS(ROW(),COLUMN()))=TRUNC(INDIRECT(ADDRESS(ROW(),COLUMN())))</formula>
    </cfRule>
  </conditionalFormatting>
  <conditionalFormatting sqref="AH275:AM275">
    <cfRule type="expression" dxfId="1457" priority="1334">
      <formula>INDIRECT(ADDRESS(ROW(),COLUMN()))=TRUNC(INDIRECT(ADDRESS(ROW(),COLUMN())))</formula>
    </cfRule>
  </conditionalFormatting>
  <conditionalFormatting sqref="AN275">
    <cfRule type="expression" dxfId="1456" priority="1332">
      <formula>INDIRECT(ADDRESS(ROW(),COLUMN()))=TRUNC(INDIRECT(ADDRESS(ROW(),COLUMN())))</formula>
    </cfRule>
  </conditionalFormatting>
  <conditionalFormatting sqref="AO275:AT275">
    <cfRule type="expression" dxfId="1455" priority="1330">
      <formula>INDIRECT(ADDRESS(ROW(),COLUMN()))=TRUNC(INDIRECT(ADDRESS(ROW(),COLUMN())))</formula>
    </cfRule>
  </conditionalFormatting>
  <conditionalFormatting sqref="AU275">
    <cfRule type="expression" dxfId="1454" priority="1328">
      <formula>INDIRECT(ADDRESS(ROW(),COLUMN()))=TRUNC(INDIRECT(ADDRESS(ROW(),COLUMN())))</formula>
    </cfRule>
  </conditionalFormatting>
  <conditionalFormatting sqref="AV275:AW275">
    <cfRule type="expression" dxfId="1453" priority="1326">
      <formula>INDIRECT(ADDRESS(ROW(),COLUMN()))=TRUNC(INDIRECT(ADDRESS(ROW(),COLUMN())))</formula>
    </cfRule>
  </conditionalFormatting>
  <conditionalFormatting sqref="AX278:BA279">
    <cfRule type="expression" dxfId="1452" priority="1325">
      <formula>INDIRECT(ADDRESS(ROW(),COLUMN()))=TRUNC(INDIRECT(ADDRESS(ROW(),COLUMN())))</formula>
    </cfRule>
  </conditionalFormatting>
  <conditionalFormatting sqref="S278">
    <cfRule type="expression" dxfId="1451" priority="1323">
      <formula>INDIRECT(ADDRESS(ROW(),COLUMN()))=TRUNC(INDIRECT(ADDRESS(ROW(),COLUMN())))</formula>
    </cfRule>
  </conditionalFormatting>
  <conditionalFormatting sqref="T278:Y278">
    <cfRule type="expression" dxfId="1450" priority="1321">
      <formula>INDIRECT(ADDRESS(ROW(),COLUMN()))=TRUNC(INDIRECT(ADDRESS(ROW(),COLUMN())))</formula>
    </cfRule>
  </conditionalFormatting>
  <conditionalFormatting sqref="Z278">
    <cfRule type="expression" dxfId="1449" priority="1319">
      <formula>INDIRECT(ADDRESS(ROW(),COLUMN()))=TRUNC(INDIRECT(ADDRESS(ROW(),COLUMN())))</formula>
    </cfRule>
  </conditionalFormatting>
  <conditionalFormatting sqref="AH233:AM233">
    <cfRule type="expression" dxfId="1448" priority="1628">
      <formula>INDIRECT(ADDRESS(ROW(),COLUMN()))=TRUNC(INDIRECT(ADDRESS(ROW(),COLUMN())))</formula>
    </cfRule>
  </conditionalFormatting>
  <conditionalFormatting sqref="AA278:AF278">
    <cfRule type="expression" dxfId="1447" priority="1317">
      <formula>INDIRECT(ADDRESS(ROW(),COLUMN()))=TRUNC(INDIRECT(ADDRESS(ROW(),COLUMN())))</formula>
    </cfRule>
  </conditionalFormatting>
  <conditionalFormatting sqref="AG278">
    <cfRule type="expression" dxfId="1446" priority="1315">
      <formula>INDIRECT(ADDRESS(ROW(),COLUMN()))=TRUNC(INDIRECT(ADDRESS(ROW(),COLUMN())))</formula>
    </cfRule>
  </conditionalFormatting>
  <conditionalFormatting sqref="AH278:AM278">
    <cfRule type="expression" dxfId="1445" priority="1313">
      <formula>INDIRECT(ADDRESS(ROW(),COLUMN()))=TRUNC(INDIRECT(ADDRESS(ROW(),COLUMN())))</formula>
    </cfRule>
  </conditionalFormatting>
  <conditionalFormatting sqref="AN278">
    <cfRule type="expression" dxfId="1444" priority="1311">
      <formula>INDIRECT(ADDRESS(ROW(),COLUMN()))=TRUNC(INDIRECT(ADDRESS(ROW(),COLUMN())))</formula>
    </cfRule>
  </conditionalFormatting>
  <conditionalFormatting sqref="S236">
    <cfRule type="expression" dxfId="1443" priority="1617">
      <formula>INDIRECT(ADDRESS(ROW(),COLUMN()))=TRUNC(INDIRECT(ADDRESS(ROW(),COLUMN())))</formula>
    </cfRule>
  </conditionalFormatting>
  <conditionalFormatting sqref="AX281:BA282">
    <cfRule type="expression" dxfId="1442" priority="1304">
      <formula>INDIRECT(ADDRESS(ROW(),COLUMN()))=TRUNC(INDIRECT(ADDRESS(ROW(),COLUMN())))</formula>
    </cfRule>
  </conditionalFormatting>
  <conditionalFormatting sqref="S281">
    <cfRule type="expression" dxfId="1441" priority="1302">
      <formula>INDIRECT(ADDRESS(ROW(),COLUMN()))=TRUNC(INDIRECT(ADDRESS(ROW(),COLUMN())))</formula>
    </cfRule>
  </conditionalFormatting>
  <conditionalFormatting sqref="T281:Y281">
    <cfRule type="expression" dxfId="1440" priority="1300">
      <formula>INDIRECT(ADDRESS(ROW(),COLUMN()))=TRUNC(INDIRECT(ADDRESS(ROW(),COLUMN())))</formula>
    </cfRule>
  </conditionalFormatting>
  <conditionalFormatting sqref="AU278">
    <cfRule type="expression" dxfId="1439" priority="1307">
      <formula>INDIRECT(ADDRESS(ROW(),COLUMN()))=TRUNC(INDIRECT(ADDRESS(ROW(),COLUMN())))</formula>
    </cfRule>
  </conditionalFormatting>
  <conditionalFormatting sqref="AV278:AW278">
    <cfRule type="expression" dxfId="1438" priority="1305">
      <formula>INDIRECT(ADDRESS(ROW(),COLUMN()))=TRUNC(INDIRECT(ADDRESS(ROW(),COLUMN())))</formula>
    </cfRule>
  </conditionalFormatting>
  <conditionalFormatting sqref="AN239">
    <cfRule type="expression" dxfId="1437" priority="1584">
      <formula>INDIRECT(ADDRESS(ROW(),COLUMN()))=TRUNC(INDIRECT(ADDRESS(ROW(),COLUMN())))</formula>
    </cfRule>
  </conditionalFormatting>
  <conditionalFormatting sqref="AA281:AF281">
    <cfRule type="expression" dxfId="1436" priority="1296">
      <formula>INDIRECT(ADDRESS(ROW(),COLUMN()))=TRUNC(INDIRECT(ADDRESS(ROW(),COLUMN())))</formula>
    </cfRule>
  </conditionalFormatting>
  <conditionalFormatting sqref="AG281">
    <cfRule type="expression" dxfId="1435" priority="1294">
      <formula>INDIRECT(ADDRESS(ROW(),COLUMN()))=TRUNC(INDIRECT(ADDRESS(ROW(),COLUMN())))</formula>
    </cfRule>
  </conditionalFormatting>
  <conditionalFormatting sqref="T242:Y242">
    <cfRule type="expression" dxfId="1434" priority="1573">
      <formula>INDIRECT(ADDRESS(ROW(),COLUMN()))=TRUNC(INDIRECT(ADDRESS(ROW(),COLUMN())))</formula>
    </cfRule>
  </conditionalFormatting>
  <conditionalFormatting sqref="AH281:AM281">
    <cfRule type="expression" dxfId="1433" priority="1292">
      <formula>INDIRECT(ADDRESS(ROW(),COLUMN()))=TRUNC(INDIRECT(ADDRESS(ROW(),COLUMN())))</formula>
    </cfRule>
  </conditionalFormatting>
  <conditionalFormatting sqref="AN281">
    <cfRule type="expression" dxfId="1432" priority="1290">
      <formula>INDIRECT(ADDRESS(ROW(),COLUMN()))=TRUNC(INDIRECT(ADDRESS(ROW(),COLUMN())))</formula>
    </cfRule>
  </conditionalFormatting>
  <conditionalFormatting sqref="AO281:AT281">
    <cfRule type="expression" dxfId="1431" priority="1288">
      <formula>INDIRECT(ADDRESS(ROW(),COLUMN()))=TRUNC(INDIRECT(ADDRESS(ROW(),COLUMN())))</formula>
    </cfRule>
  </conditionalFormatting>
  <conditionalFormatting sqref="AU281">
    <cfRule type="expression" dxfId="1430" priority="1286">
      <formula>INDIRECT(ADDRESS(ROW(),COLUMN()))=TRUNC(INDIRECT(ADDRESS(ROW(),COLUMN())))</formula>
    </cfRule>
  </conditionalFormatting>
  <conditionalFormatting sqref="AV281:AW281">
    <cfRule type="expression" dxfId="1429" priority="1284">
      <formula>INDIRECT(ADDRESS(ROW(),COLUMN()))=TRUNC(INDIRECT(ADDRESS(ROW(),COLUMN())))</formula>
    </cfRule>
  </conditionalFormatting>
  <conditionalFormatting sqref="AX284:BA285">
    <cfRule type="expression" dxfId="1428" priority="1283">
      <formula>INDIRECT(ADDRESS(ROW(),COLUMN()))=TRUNC(INDIRECT(ADDRESS(ROW(),COLUMN())))</formula>
    </cfRule>
  </conditionalFormatting>
  <conditionalFormatting sqref="S284">
    <cfRule type="expression" dxfId="1427" priority="1281">
      <formula>INDIRECT(ADDRESS(ROW(),COLUMN()))=TRUNC(INDIRECT(ADDRESS(ROW(),COLUMN())))</formula>
    </cfRule>
  </conditionalFormatting>
  <conditionalFormatting sqref="T284:Y284">
    <cfRule type="expression" dxfId="1426" priority="1279">
      <formula>INDIRECT(ADDRESS(ROW(),COLUMN()))=TRUNC(INDIRECT(ADDRESS(ROW(),COLUMN())))</formula>
    </cfRule>
  </conditionalFormatting>
  <conditionalFormatting sqref="Z284">
    <cfRule type="expression" dxfId="1425" priority="1277">
      <formula>INDIRECT(ADDRESS(ROW(),COLUMN()))=TRUNC(INDIRECT(ADDRESS(ROW(),COLUMN())))</formula>
    </cfRule>
  </conditionalFormatting>
  <conditionalFormatting sqref="AA284:AF284">
    <cfRule type="expression" dxfId="1424" priority="1275">
      <formula>INDIRECT(ADDRESS(ROW(),COLUMN()))=TRUNC(INDIRECT(ADDRESS(ROW(),COLUMN())))</formula>
    </cfRule>
  </conditionalFormatting>
  <conditionalFormatting sqref="AG284">
    <cfRule type="expression" dxfId="1423" priority="1273">
      <formula>INDIRECT(ADDRESS(ROW(),COLUMN()))=TRUNC(INDIRECT(ADDRESS(ROW(),COLUMN())))</formula>
    </cfRule>
  </conditionalFormatting>
  <conditionalFormatting sqref="AH284:AM284">
    <cfRule type="expression" dxfId="1422" priority="1271">
      <formula>INDIRECT(ADDRESS(ROW(),COLUMN()))=TRUNC(INDIRECT(ADDRESS(ROW(),COLUMN())))</formula>
    </cfRule>
  </conditionalFormatting>
  <conditionalFormatting sqref="AO245:AT245">
    <cfRule type="expression" dxfId="1421" priority="1540">
      <formula>INDIRECT(ADDRESS(ROW(),COLUMN()))=TRUNC(INDIRECT(ADDRESS(ROW(),COLUMN())))</formula>
    </cfRule>
  </conditionalFormatting>
  <conditionalFormatting sqref="AN284">
    <cfRule type="expression" dxfId="1420" priority="1269">
      <formula>INDIRECT(ADDRESS(ROW(),COLUMN()))=TRUNC(INDIRECT(ADDRESS(ROW(),COLUMN())))</formula>
    </cfRule>
  </conditionalFormatting>
  <conditionalFormatting sqref="AO284:AT284">
    <cfRule type="expression" dxfId="1419" priority="1267">
      <formula>INDIRECT(ADDRESS(ROW(),COLUMN()))=TRUNC(INDIRECT(ADDRESS(ROW(),COLUMN())))</formula>
    </cfRule>
  </conditionalFormatting>
  <conditionalFormatting sqref="Z248">
    <cfRule type="expression" dxfId="1418" priority="1529">
      <formula>INDIRECT(ADDRESS(ROW(),COLUMN()))=TRUNC(INDIRECT(ADDRESS(ROW(),COLUMN())))</formula>
    </cfRule>
  </conditionalFormatting>
  <conditionalFormatting sqref="AX287:BA288">
    <cfRule type="expression" dxfId="1417" priority="1262">
      <formula>INDIRECT(ADDRESS(ROW(),COLUMN()))=TRUNC(INDIRECT(ADDRESS(ROW(),COLUMN())))</formula>
    </cfRule>
  </conditionalFormatting>
  <conditionalFormatting sqref="S287">
    <cfRule type="expression" dxfId="1416" priority="1260">
      <formula>INDIRECT(ADDRESS(ROW(),COLUMN()))=TRUNC(INDIRECT(ADDRESS(ROW(),COLUMN())))</formula>
    </cfRule>
  </conditionalFormatting>
  <conditionalFormatting sqref="T287:Y287">
    <cfRule type="expression" dxfId="1415" priority="1258">
      <formula>INDIRECT(ADDRESS(ROW(),COLUMN()))=TRUNC(INDIRECT(ADDRESS(ROW(),COLUMN())))</formula>
    </cfRule>
  </conditionalFormatting>
  <conditionalFormatting sqref="Z287">
    <cfRule type="expression" dxfId="1414" priority="1256">
      <formula>INDIRECT(ADDRESS(ROW(),COLUMN()))=TRUNC(INDIRECT(ADDRESS(ROW(),COLUMN())))</formula>
    </cfRule>
  </conditionalFormatting>
  <conditionalFormatting sqref="AV284:AW284">
    <cfRule type="expression" dxfId="1413" priority="1263">
      <formula>INDIRECT(ADDRESS(ROW(),COLUMN()))=TRUNC(INDIRECT(ADDRESS(ROW(),COLUMN())))</formula>
    </cfRule>
  </conditionalFormatting>
  <conditionalFormatting sqref="AU251">
    <cfRule type="expression" dxfId="1412" priority="1496">
      <formula>INDIRECT(ADDRESS(ROW(),COLUMN()))=TRUNC(INDIRECT(ADDRESS(ROW(),COLUMN())))</formula>
    </cfRule>
  </conditionalFormatting>
  <conditionalFormatting sqref="AG287">
    <cfRule type="expression" dxfId="1411" priority="1252">
      <formula>INDIRECT(ADDRESS(ROW(),COLUMN()))=TRUNC(INDIRECT(ADDRESS(ROW(),COLUMN())))</formula>
    </cfRule>
  </conditionalFormatting>
  <conditionalFormatting sqref="AH287:AM287">
    <cfRule type="expression" dxfId="1410" priority="1250">
      <formula>INDIRECT(ADDRESS(ROW(),COLUMN()))=TRUNC(INDIRECT(ADDRESS(ROW(),COLUMN())))</formula>
    </cfRule>
  </conditionalFormatting>
  <conditionalFormatting sqref="AN287">
    <cfRule type="expression" dxfId="1409" priority="1248">
      <formula>INDIRECT(ADDRESS(ROW(),COLUMN()))=TRUNC(INDIRECT(ADDRESS(ROW(),COLUMN())))</formula>
    </cfRule>
  </conditionalFormatting>
  <conditionalFormatting sqref="AO287:AT287">
    <cfRule type="expression" dxfId="1408" priority="1246">
      <formula>INDIRECT(ADDRESS(ROW(),COLUMN()))=TRUNC(INDIRECT(ADDRESS(ROW(),COLUMN())))</formula>
    </cfRule>
  </conditionalFormatting>
  <conditionalFormatting sqref="AA254:AF254">
    <cfRule type="expression" dxfId="1407" priority="1485">
      <formula>INDIRECT(ADDRESS(ROW(),COLUMN()))=TRUNC(INDIRECT(ADDRESS(ROW(),COLUMN())))</formula>
    </cfRule>
  </conditionalFormatting>
  <conditionalFormatting sqref="AU287">
    <cfRule type="expression" dxfId="1406" priority="1244">
      <formula>INDIRECT(ADDRESS(ROW(),COLUMN()))=TRUNC(INDIRECT(ADDRESS(ROW(),COLUMN())))</formula>
    </cfRule>
  </conditionalFormatting>
  <conditionalFormatting sqref="AV287:AW287">
    <cfRule type="expression" dxfId="1405" priority="1242">
      <formula>INDIRECT(ADDRESS(ROW(),COLUMN()))=TRUNC(INDIRECT(ADDRESS(ROW(),COLUMN())))</formula>
    </cfRule>
  </conditionalFormatting>
  <conditionalFormatting sqref="AX290:BA291">
    <cfRule type="expression" dxfId="1404" priority="1241">
      <formula>INDIRECT(ADDRESS(ROW(),COLUMN()))=TRUNC(INDIRECT(ADDRESS(ROW(),COLUMN())))</formula>
    </cfRule>
  </conditionalFormatting>
  <conditionalFormatting sqref="S290">
    <cfRule type="expression" dxfId="1403" priority="1239">
      <formula>INDIRECT(ADDRESS(ROW(),COLUMN()))=TRUNC(INDIRECT(ADDRESS(ROW(),COLUMN())))</formula>
    </cfRule>
  </conditionalFormatting>
  <conditionalFormatting sqref="T290:Y290">
    <cfRule type="expression" dxfId="1402" priority="1237">
      <formula>INDIRECT(ADDRESS(ROW(),COLUMN()))=TRUNC(INDIRECT(ADDRESS(ROW(),COLUMN())))</formula>
    </cfRule>
  </conditionalFormatting>
  <conditionalFormatting sqref="Z290">
    <cfRule type="expression" dxfId="1401" priority="1235">
      <formula>INDIRECT(ADDRESS(ROW(),COLUMN()))=TRUNC(INDIRECT(ADDRESS(ROW(),COLUMN())))</formula>
    </cfRule>
  </conditionalFormatting>
  <conditionalFormatting sqref="AA290:AF290">
    <cfRule type="expression" dxfId="1400" priority="1233">
      <formula>INDIRECT(ADDRESS(ROW(),COLUMN()))=TRUNC(INDIRECT(ADDRESS(ROW(),COLUMN())))</formula>
    </cfRule>
  </conditionalFormatting>
  <conditionalFormatting sqref="AG290">
    <cfRule type="expression" dxfId="1399" priority="1231">
      <formula>INDIRECT(ADDRESS(ROW(),COLUMN()))=TRUNC(INDIRECT(ADDRESS(ROW(),COLUMN())))</formula>
    </cfRule>
  </conditionalFormatting>
  <conditionalFormatting sqref="AH290:AM290">
    <cfRule type="expression" dxfId="1398" priority="1229">
      <formula>INDIRECT(ADDRESS(ROW(),COLUMN()))=TRUNC(INDIRECT(ADDRESS(ROW(),COLUMN())))</formula>
    </cfRule>
  </conditionalFormatting>
  <conditionalFormatting sqref="AN290">
    <cfRule type="expression" dxfId="1397" priority="1227">
      <formula>INDIRECT(ADDRESS(ROW(),COLUMN()))=TRUNC(INDIRECT(ADDRESS(ROW(),COLUMN())))</formula>
    </cfRule>
  </conditionalFormatting>
  <conditionalFormatting sqref="AO290:AT290">
    <cfRule type="expression" dxfId="1396" priority="1225">
      <formula>INDIRECT(ADDRESS(ROW(),COLUMN()))=TRUNC(INDIRECT(ADDRESS(ROW(),COLUMN())))</formula>
    </cfRule>
  </conditionalFormatting>
  <conditionalFormatting sqref="AU290">
    <cfRule type="expression" dxfId="1395" priority="1223">
      <formula>INDIRECT(ADDRESS(ROW(),COLUMN()))=TRUNC(INDIRECT(ADDRESS(ROW(),COLUMN())))</formula>
    </cfRule>
  </conditionalFormatting>
  <conditionalFormatting sqref="AV257:AW257">
    <cfRule type="expression" dxfId="1394" priority="1452">
      <formula>INDIRECT(ADDRESS(ROW(),COLUMN()))=TRUNC(INDIRECT(ADDRESS(ROW(),COLUMN())))</formula>
    </cfRule>
  </conditionalFormatting>
  <conditionalFormatting sqref="AG260">
    <cfRule type="expression" dxfId="1393" priority="1441">
      <formula>INDIRECT(ADDRESS(ROW(),COLUMN()))=TRUNC(INDIRECT(ADDRESS(ROW(),COLUMN())))</formula>
    </cfRule>
  </conditionalFormatting>
  <conditionalFormatting sqref="AX293:BA294">
    <cfRule type="expression" dxfId="1392" priority="1220">
      <formula>INDIRECT(ADDRESS(ROW(),COLUMN()))=TRUNC(INDIRECT(ADDRESS(ROW(),COLUMN())))</formula>
    </cfRule>
  </conditionalFormatting>
  <conditionalFormatting sqref="S293">
    <cfRule type="expression" dxfId="1391" priority="1218">
      <formula>INDIRECT(ADDRESS(ROW(),COLUMN()))=TRUNC(INDIRECT(ADDRESS(ROW(),COLUMN())))</formula>
    </cfRule>
  </conditionalFormatting>
  <conditionalFormatting sqref="T293:Y293">
    <cfRule type="expression" dxfId="1390" priority="1216">
      <formula>INDIRECT(ADDRESS(ROW(),COLUMN()))=TRUNC(INDIRECT(ADDRESS(ROW(),COLUMN())))</formula>
    </cfRule>
  </conditionalFormatting>
  <conditionalFormatting sqref="Z293">
    <cfRule type="expression" dxfId="1389" priority="1214">
      <formula>INDIRECT(ADDRESS(ROW(),COLUMN()))=TRUNC(INDIRECT(ADDRESS(ROW(),COLUMN())))</formula>
    </cfRule>
  </conditionalFormatting>
  <conditionalFormatting sqref="AA293:AF293">
    <cfRule type="expression" dxfId="1388" priority="1212">
      <formula>INDIRECT(ADDRESS(ROW(),COLUMN()))=TRUNC(INDIRECT(ADDRESS(ROW(),COLUMN())))</formula>
    </cfRule>
  </conditionalFormatting>
  <conditionalFormatting sqref="AX263:BA264">
    <cfRule type="expression" dxfId="1387" priority="1430">
      <formula>INDIRECT(ADDRESS(ROW(),COLUMN()))=TRUNC(INDIRECT(ADDRESS(ROW(),COLUMN())))</formula>
    </cfRule>
  </conditionalFormatting>
  <conditionalFormatting sqref="AH293:AM293">
    <cfRule type="expression" dxfId="1386" priority="1208">
      <formula>INDIRECT(ADDRESS(ROW(),COLUMN()))=TRUNC(INDIRECT(ADDRESS(ROW(),COLUMN())))</formula>
    </cfRule>
  </conditionalFormatting>
  <conditionalFormatting sqref="AN293">
    <cfRule type="expression" dxfId="1385" priority="1206">
      <formula>INDIRECT(ADDRESS(ROW(),COLUMN()))=TRUNC(INDIRECT(ADDRESS(ROW(),COLUMN())))</formula>
    </cfRule>
  </conditionalFormatting>
  <conditionalFormatting sqref="AO293:AT293">
    <cfRule type="expression" dxfId="1384" priority="1204">
      <formula>INDIRECT(ADDRESS(ROW(),COLUMN()))=TRUNC(INDIRECT(ADDRESS(ROW(),COLUMN())))</formula>
    </cfRule>
  </conditionalFormatting>
  <conditionalFormatting sqref="AU293">
    <cfRule type="expression" dxfId="1383" priority="1202">
      <formula>INDIRECT(ADDRESS(ROW(),COLUMN()))=TRUNC(INDIRECT(ADDRESS(ROW(),COLUMN())))</formula>
    </cfRule>
  </conditionalFormatting>
  <conditionalFormatting sqref="AV293:AW293">
    <cfRule type="expression" dxfId="1382" priority="1200">
      <formula>INDIRECT(ADDRESS(ROW(),COLUMN()))=TRUNC(INDIRECT(ADDRESS(ROW(),COLUMN())))</formula>
    </cfRule>
  </conditionalFormatting>
  <conditionalFormatting sqref="AH266:AM266">
    <cfRule type="expression" dxfId="1381" priority="1397">
      <formula>INDIRECT(ADDRESS(ROW(),COLUMN()))=TRUNC(INDIRECT(ADDRESS(ROW(),COLUMN())))</formula>
    </cfRule>
  </conditionalFormatting>
  <conditionalFormatting sqref="S296">
    <cfRule type="expression" dxfId="1380" priority="1197">
      <formula>INDIRECT(ADDRESS(ROW(),COLUMN()))=TRUNC(INDIRECT(ADDRESS(ROW(),COLUMN())))</formula>
    </cfRule>
  </conditionalFormatting>
  <conditionalFormatting sqref="S269">
    <cfRule type="expression" dxfId="1379" priority="1386">
      <formula>INDIRECT(ADDRESS(ROW(),COLUMN()))=TRUNC(INDIRECT(ADDRESS(ROW(),COLUMN())))</formula>
    </cfRule>
  </conditionalFormatting>
  <conditionalFormatting sqref="T296:Y296">
    <cfRule type="expression" dxfId="1378" priority="1195">
      <formula>INDIRECT(ADDRESS(ROW(),COLUMN()))=TRUNC(INDIRECT(ADDRESS(ROW(),COLUMN())))</formula>
    </cfRule>
  </conditionalFormatting>
  <conditionalFormatting sqref="Z296">
    <cfRule type="expression" dxfId="1377" priority="1193">
      <formula>INDIRECT(ADDRESS(ROW(),COLUMN()))=TRUNC(INDIRECT(ADDRESS(ROW(),COLUMN())))</formula>
    </cfRule>
  </conditionalFormatting>
  <conditionalFormatting sqref="AA296:AF296">
    <cfRule type="expression" dxfId="1376" priority="1191">
      <formula>INDIRECT(ADDRESS(ROW(),COLUMN()))=TRUNC(INDIRECT(ADDRESS(ROW(),COLUMN())))</formula>
    </cfRule>
  </conditionalFormatting>
  <conditionalFormatting sqref="AG296">
    <cfRule type="expression" dxfId="1375" priority="1189">
      <formula>INDIRECT(ADDRESS(ROW(),COLUMN()))=TRUNC(INDIRECT(ADDRESS(ROW(),COLUMN())))</formula>
    </cfRule>
  </conditionalFormatting>
  <conditionalFormatting sqref="AH296:AM296">
    <cfRule type="expression" dxfId="1374" priority="1187">
      <formula>INDIRECT(ADDRESS(ROW(),COLUMN()))=TRUNC(INDIRECT(ADDRESS(ROW(),COLUMN())))</formula>
    </cfRule>
  </conditionalFormatting>
  <conditionalFormatting sqref="AN296">
    <cfRule type="expression" dxfId="1373" priority="1185">
      <formula>INDIRECT(ADDRESS(ROW(),COLUMN()))=TRUNC(INDIRECT(ADDRESS(ROW(),COLUMN())))</formula>
    </cfRule>
  </conditionalFormatting>
  <conditionalFormatting sqref="AO296:AT296">
    <cfRule type="expression" dxfId="1372" priority="1183">
      <formula>INDIRECT(ADDRESS(ROW(),COLUMN()))=TRUNC(INDIRECT(ADDRESS(ROW(),COLUMN())))</formula>
    </cfRule>
  </conditionalFormatting>
  <conditionalFormatting sqref="AU296">
    <cfRule type="expression" dxfId="1371" priority="1181">
      <formula>INDIRECT(ADDRESS(ROW(),COLUMN()))=TRUNC(INDIRECT(ADDRESS(ROW(),COLUMN())))</formula>
    </cfRule>
  </conditionalFormatting>
  <conditionalFormatting sqref="AV296:AW296">
    <cfRule type="expression" dxfId="1370" priority="1179">
      <formula>INDIRECT(ADDRESS(ROW(),COLUMN()))=TRUNC(INDIRECT(ADDRESS(ROW(),COLUMN())))</formula>
    </cfRule>
  </conditionalFormatting>
  <conditionalFormatting sqref="AN272">
    <cfRule type="expression" dxfId="1369" priority="1353">
      <formula>INDIRECT(ADDRESS(ROW(),COLUMN()))=TRUNC(INDIRECT(ADDRESS(ROW(),COLUMN())))</formula>
    </cfRule>
  </conditionalFormatting>
  <conditionalFormatting sqref="AX299:BA300">
    <cfRule type="expression" dxfId="1368" priority="1178">
      <formula>INDIRECT(ADDRESS(ROW(),COLUMN()))=TRUNC(INDIRECT(ADDRESS(ROW(),COLUMN())))</formula>
    </cfRule>
  </conditionalFormatting>
  <conditionalFormatting sqref="T275:Y275">
    <cfRule type="expression" dxfId="1367" priority="1342">
      <formula>INDIRECT(ADDRESS(ROW(),COLUMN()))=TRUNC(INDIRECT(ADDRESS(ROW(),COLUMN())))</formula>
    </cfRule>
  </conditionalFormatting>
  <conditionalFormatting sqref="T299:Y299">
    <cfRule type="expression" dxfId="1366" priority="1174">
      <formula>INDIRECT(ADDRESS(ROW(),COLUMN()))=TRUNC(INDIRECT(ADDRESS(ROW(),COLUMN())))</formula>
    </cfRule>
  </conditionalFormatting>
  <conditionalFormatting sqref="Z299">
    <cfRule type="expression" dxfId="1365" priority="1172">
      <formula>INDIRECT(ADDRESS(ROW(),COLUMN()))=TRUNC(INDIRECT(ADDRESS(ROW(),COLUMN())))</formula>
    </cfRule>
  </conditionalFormatting>
  <conditionalFormatting sqref="AA299:AF299">
    <cfRule type="expression" dxfId="1364" priority="1170">
      <formula>INDIRECT(ADDRESS(ROW(),COLUMN()))=TRUNC(INDIRECT(ADDRESS(ROW(),COLUMN())))</formula>
    </cfRule>
  </conditionalFormatting>
  <conditionalFormatting sqref="AG299">
    <cfRule type="expression" dxfId="1363" priority="1168">
      <formula>INDIRECT(ADDRESS(ROW(),COLUMN()))=TRUNC(INDIRECT(ADDRESS(ROW(),COLUMN())))</formula>
    </cfRule>
  </conditionalFormatting>
  <conditionalFormatting sqref="AH299:AM299">
    <cfRule type="expression" dxfId="1362" priority="1166">
      <formula>INDIRECT(ADDRESS(ROW(),COLUMN()))=TRUNC(INDIRECT(ADDRESS(ROW(),COLUMN())))</formula>
    </cfRule>
  </conditionalFormatting>
  <conditionalFormatting sqref="AN299">
    <cfRule type="expression" dxfId="1361" priority="1164">
      <formula>INDIRECT(ADDRESS(ROW(),COLUMN()))=TRUNC(INDIRECT(ADDRESS(ROW(),COLUMN())))</formula>
    </cfRule>
  </conditionalFormatting>
  <conditionalFormatting sqref="AO299:AT299">
    <cfRule type="expression" dxfId="1360" priority="1162">
      <formula>INDIRECT(ADDRESS(ROW(),COLUMN()))=TRUNC(INDIRECT(ADDRESS(ROW(),COLUMN())))</formula>
    </cfRule>
  </conditionalFormatting>
  <conditionalFormatting sqref="AU299">
    <cfRule type="expression" dxfId="1359" priority="1160">
      <formula>INDIRECT(ADDRESS(ROW(),COLUMN()))=TRUNC(INDIRECT(ADDRESS(ROW(),COLUMN())))</formula>
    </cfRule>
  </conditionalFormatting>
  <conditionalFormatting sqref="AO278:AT278">
    <cfRule type="expression" dxfId="1358" priority="1309">
      <formula>INDIRECT(ADDRESS(ROW(),COLUMN()))=TRUNC(INDIRECT(ADDRESS(ROW(),COLUMN())))</formula>
    </cfRule>
  </conditionalFormatting>
  <conditionalFormatting sqref="AV299:AW299">
    <cfRule type="expression" dxfId="1357" priority="1158">
      <formula>INDIRECT(ADDRESS(ROW(),COLUMN()))=TRUNC(INDIRECT(ADDRESS(ROW(),COLUMN())))</formula>
    </cfRule>
  </conditionalFormatting>
  <conditionalFormatting sqref="Z281">
    <cfRule type="expression" dxfId="1356" priority="1298">
      <formula>INDIRECT(ADDRESS(ROW(),COLUMN()))=TRUNC(INDIRECT(ADDRESS(ROW(),COLUMN())))</formula>
    </cfRule>
  </conditionalFormatting>
  <conditionalFormatting sqref="AX302:BA303">
    <cfRule type="expression" dxfId="1355" priority="1157">
      <formula>INDIRECT(ADDRESS(ROW(),COLUMN()))=TRUNC(INDIRECT(ADDRESS(ROW(),COLUMN())))</formula>
    </cfRule>
  </conditionalFormatting>
  <conditionalFormatting sqref="S302">
    <cfRule type="expression" dxfId="1354" priority="1155">
      <formula>INDIRECT(ADDRESS(ROW(),COLUMN()))=TRUNC(INDIRECT(ADDRESS(ROW(),COLUMN())))</formula>
    </cfRule>
  </conditionalFormatting>
  <conditionalFormatting sqref="T302:Y302">
    <cfRule type="expression" dxfId="1353" priority="1153">
      <formula>INDIRECT(ADDRESS(ROW(),COLUMN()))=TRUNC(INDIRECT(ADDRESS(ROW(),COLUMN())))</formula>
    </cfRule>
  </conditionalFormatting>
  <conditionalFormatting sqref="Z302">
    <cfRule type="expression" dxfId="1352" priority="1151">
      <formula>INDIRECT(ADDRESS(ROW(),COLUMN()))=TRUNC(INDIRECT(ADDRESS(ROW(),COLUMN())))</formula>
    </cfRule>
  </conditionalFormatting>
  <conditionalFormatting sqref="AA302:AF302">
    <cfRule type="expression" dxfId="1351" priority="1149">
      <formula>INDIRECT(ADDRESS(ROW(),COLUMN()))=TRUNC(INDIRECT(ADDRESS(ROW(),COLUMN())))</formula>
    </cfRule>
  </conditionalFormatting>
  <conditionalFormatting sqref="AG302">
    <cfRule type="expression" dxfId="1350" priority="1147">
      <formula>INDIRECT(ADDRESS(ROW(),COLUMN()))=TRUNC(INDIRECT(ADDRESS(ROW(),COLUMN())))</formula>
    </cfRule>
  </conditionalFormatting>
  <conditionalFormatting sqref="AH302:AM302">
    <cfRule type="expression" dxfId="1349" priority="1145">
      <formula>INDIRECT(ADDRESS(ROW(),COLUMN()))=TRUNC(INDIRECT(ADDRESS(ROW(),COLUMN())))</formula>
    </cfRule>
  </conditionalFormatting>
  <conditionalFormatting sqref="AX305:BA306">
    <cfRule type="expression" dxfId="1348" priority="1136">
      <formula>INDIRECT(ADDRESS(ROW(),COLUMN()))=TRUNC(INDIRECT(ADDRESS(ROW(),COLUMN())))</formula>
    </cfRule>
  </conditionalFormatting>
  <conditionalFormatting sqref="AU284">
    <cfRule type="expression" dxfId="1347" priority="1265">
      <formula>INDIRECT(ADDRESS(ROW(),COLUMN()))=TRUNC(INDIRECT(ADDRESS(ROW(),COLUMN())))</formula>
    </cfRule>
  </conditionalFormatting>
  <conditionalFormatting sqref="S305">
    <cfRule type="expression" dxfId="1346" priority="1134">
      <formula>INDIRECT(ADDRESS(ROW(),COLUMN()))=TRUNC(INDIRECT(ADDRESS(ROW(),COLUMN())))</formula>
    </cfRule>
  </conditionalFormatting>
  <conditionalFormatting sqref="AO302:AT302">
    <cfRule type="expression" dxfId="1345" priority="1141">
      <formula>INDIRECT(ADDRESS(ROW(),COLUMN()))=TRUNC(INDIRECT(ADDRESS(ROW(),COLUMN())))</formula>
    </cfRule>
  </conditionalFormatting>
  <conditionalFormatting sqref="AU302">
    <cfRule type="expression" dxfId="1344" priority="1139">
      <formula>INDIRECT(ADDRESS(ROW(),COLUMN()))=TRUNC(INDIRECT(ADDRESS(ROW(),COLUMN())))</formula>
    </cfRule>
  </conditionalFormatting>
  <conditionalFormatting sqref="AV302:AW302">
    <cfRule type="expression" dxfId="1343" priority="1137">
      <formula>INDIRECT(ADDRESS(ROW(),COLUMN()))=TRUNC(INDIRECT(ADDRESS(ROW(),COLUMN())))</formula>
    </cfRule>
  </conditionalFormatting>
  <conditionalFormatting sqref="AA287:AF287">
    <cfRule type="expression" dxfId="1342" priority="1254">
      <formula>INDIRECT(ADDRESS(ROW(),COLUMN()))=TRUNC(INDIRECT(ADDRESS(ROW(),COLUMN())))</formula>
    </cfRule>
  </conditionalFormatting>
  <conditionalFormatting sqref="Z305">
    <cfRule type="expression" dxfId="1341" priority="1130">
      <formula>INDIRECT(ADDRESS(ROW(),COLUMN()))=TRUNC(INDIRECT(ADDRESS(ROW(),COLUMN())))</formula>
    </cfRule>
  </conditionalFormatting>
  <conditionalFormatting sqref="AA305:AF305">
    <cfRule type="expression" dxfId="1340" priority="1128">
      <formula>INDIRECT(ADDRESS(ROW(),COLUMN()))=TRUNC(INDIRECT(ADDRESS(ROW(),COLUMN())))</formula>
    </cfRule>
  </conditionalFormatting>
  <conditionalFormatting sqref="AG305">
    <cfRule type="expression" dxfId="1339" priority="1126">
      <formula>INDIRECT(ADDRESS(ROW(),COLUMN()))=TRUNC(INDIRECT(ADDRESS(ROW(),COLUMN())))</formula>
    </cfRule>
  </conditionalFormatting>
  <conditionalFormatting sqref="AH305:AM305">
    <cfRule type="expression" dxfId="1338" priority="1124">
      <formula>INDIRECT(ADDRESS(ROW(),COLUMN()))=TRUNC(INDIRECT(ADDRESS(ROW(),COLUMN())))</formula>
    </cfRule>
  </conditionalFormatting>
  <conditionalFormatting sqref="AN305">
    <cfRule type="expression" dxfId="1337" priority="1122">
      <formula>INDIRECT(ADDRESS(ROW(),COLUMN()))=TRUNC(INDIRECT(ADDRESS(ROW(),COLUMN())))</formula>
    </cfRule>
  </conditionalFormatting>
  <conditionalFormatting sqref="AO305:AT305">
    <cfRule type="expression" dxfId="1336" priority="1120">
      <formula>INDIRECT(ADDRESS(ROW(),COLUMN()))=TRUNC(INDIRECT(ADDRESS(ROW(),COLUMN())))</formula>
    </cfRule>
  </conditionalFormatting>
  <conditionalFormatting sqref="AU305">
    <cfRule type="expression" dxfId="1335" priority="1118">
      <formula>INDIRECT(ADDRESS(ROW(),COLUMN()))=TRUNC(INDIRECT(ADDRESS(ROW(),COLUMN())))</formula>
    </cfRule>
  </conditionalFormatting>
  <conditionalFormatting sqref="AV305:AW305">
    <cfRule type="expression" dxfId="1334" priority="1116">
      <formula>INDIRECT(ADDRESS(ROW(),COLUMN()))=TRUNC(INDIRECT(ADDRESS(ROW(),COLUMN())))</formula>
    </cfRule>
  </conditionalFormatting>
  <conditionalFormatting sqref="AV290:AW290">
    <cfRule type="expression" dxfId="1333" priority="1221">
      <formula>INDIRECT(ADDRESS(ROW(),COLUMN()))=TRUNC(INDIRECT(ADDRESS(ROW(),COLUMN())))</formula>
    </cfRule>
  </conditionalFormatting>
  <conditionalFormatting sqref="AX308:BA309">
    <cfRule type="expression" dxfId="1332" priority="1115">
      <formula>INDIRECT(ADDRESS(ROW(),COLUMN()))=TRUNC(INDIRECT(ADDRESS(ROW(),COLUMN())))</formula>
    </cfRule>
  </conditionalFormatting>
  <conditionalFormatting sqref="S308">
    <cfRule type="expression" dxfId="1331" priority="1113">
      <formula>INDIRECT(ADDRESS(ROW(),COLUMN()))=TRUNC(INDIRECT(ADDRESS(ROW(),COLUMN())))</formula>
    </cfRule>
  </conditionalFormatting>
  <conditionalFormatting sqref="T308:Y308">
    <cfRule type="expression" dxfId="1330" priority="1111">
      <formula>INDIRECT(ADDRESS(ROW(),COLUMN()))=TRUNC(INDIRECT(ADDRESS(ROW(),COLUMN())))</formula>
    </cfRule>
  </conditionalFormatting>
  <conditionalFormatting sqref="AG293">
    <cfRule type="expression" dxfId="1329" priority="1210">
      <formula>INDIRECT(ADDRESS(ROW(),COLUMN()))=TRUNC(INDIRECT(ADDRESS(ROW(),COLUMN())))</formula>
    </cfRule>
  </conditionalFormatting>
  <conditionalFormatting sqref="Z308">
    <cfRule type="expression" dxfId="1328" priority="1109">
      <formula>INDIRECT(ADDRESS(ROW(),COLUMN()))=TRUNC(INDIRECT(ADDRESS(ROW(),COLUMN())))</formula>
    </cfRule>
  </conditionalFormatting>
  <conditionalFormatting sqref="AA308:AF308">
    <cfRule type="expression" dxfId="1327" priority="1107">
      <formula>INDIRECT(ADDRESS(ROW(),COLUMN()))=TRUNC(INDIRECT(ADDRESS(ROW(),COLUMN())))</formula>
    </cfRule>
  </conditionalFormatting>
  <conditionalFormatting sqref="AG308">
    <cfRule type="expression" dxfId="1326" priority="1105">
      <formula>INDIRECT(ADDRESS(ROW(),COLUMN()))=TRUNC(INDIRECT(ADDRESS(ROW(),COLUMN())))</formula>
    </cfRule>
  </conditionalFormatting>
  <conditionalFormatting sqref="AH308:AM308">
    <cfRule type="expression" dxfId="1325" priority="1103">
      <formula>INDIRECT(ADDRESS(ROW(),COLUMN()))=TRUNC(INDIRECT(ADDRESS(ROW(),COLUMN())))</formula>
    </cfRule>
  </conditionalFormatting>
  <conditionalFormatting sqref="AN308">
    <cfRule type="expression" dxfId="1324" priority="1101">
      <formula>INDIRECT(ADDRESS(ROW(),COLUMN()))=TRUNC(INDIRECT(ADDRESS(ROW(),COLUMN())))</formula>
    </cfRule>
  </conditionalFormatting>
  <conditionalFormatting sqref="AX296:BA297">
    <cfRule type="expression" dxfId="1323" priority="1199">
      <formula>INDIRECT(ADDRESS(ROW(),COLUMN()))=TRUNC(INDIRECT(ADDRESS(ROW(),COLUMN())))</formula>
    </cfRule>
  </conditionalFormatting>
  <conditionalFormatting sqref="AX311:BA312">
    <cfRule type="expression" dxfId="1322" priority="1094">
      <formula>INDIRECT(ADDRESS(ROW(),COLUMN()))=TRUNC(INDIRECT(ADDRESS(ROW(),COLUMN())))</formula>
    </cfRule>
  </conditionalFormatting>
  <conditionalFormatting sqref="S311">
    <cfRule type="expression" dxfId="1321" priority="1092">
      <formula>INDIRECT(ADDRESS(ROW(),COLUMN()))=TRUNC(INDIRECT(ADDRESS(ROW(),COLUMN())))</formula>
    </cfRule>
  </conditionalFormatting>
  <conditionalFormatting sqref="T311:Y311">
    <cfRule type="expression" dxfId="1320" priority="1090">
      <formula>INDIRECT(ADDRESS(ROW(),COLUMN()))=TRUNC(INDIRECT(ADDRESS(ROW(),COLUMN())))</formula>
    </cfRule>
  </conditionalFormatting>
  <conditionalFormatting sqref="AU308">
    <cfRule type="expression" dxfId="1319" priority="1097">
      <formula>INDIRECT(ADDRESS(ROW(),COLUMN()))=TRUNC(INDIRECT(ADDRESS(ROW(),COLUMN())))</formula>
    </cfRule>
  </conditionalFormatting>
  <conditionalFormatting sqref="S299">
    <cfRule type="expression" dxfId="1318" priority="1176">
      <formula>INDIRECT(ADDRESS(ROW(),COLUMN()))=TRUNC(INDIRECT(ADDRESS(ROW(),COLUMN())))</formula>
    </cfRule>
  </conditionalFormatting>
  <conditionalFormatting sqref="AV308:AW308">
    <cfRule type="expression" dxfId="1317" priority="1095">
      <formula>INDIRECT(ADDRESS(ROW(),COLUMN()))=TRUNC(INDIRECT(ADDRESS(ROW(),COLUMN())))</formula>
    </cfRule>
  </conditionalFormatting>
  <conditionalFormatting sqref="AA311:AF311">
    <cfRule type="expression" dxfId="1316" priority="1086">
      <formula>INDIRECT(ADDRESS(ROW(),COLUMN()))=TRUNC(INDIRECT(ADDRESS(ROW(),COLUMN())))</formula>
    </cfRule>
  </conditionalFormatting>
  <conditionalFormatting sqref="AG311">
    <cfRule type="expression" dxfId="1315" priority="1084">
      <formula>INDIRECT(ADDRESS(ROW(),COLUMN()))=TRUNC(INDIRECT(ADDRESS(ROW(),COLUMN())))</formula>
    </cfRule>
  </conditionalFormatting>
  <conditionalFormatting sqref="AH311:AM311">
    <cfRule type="expression" dxfId="1314" priority="1082">
      <formula>INDIRECT(ADDRESS(ROW(),COLUMN()))=TRUNC(INDIRECT(ADDRESS(ROW(),COLUMN())))</formula>
    </cfRule>
  </conditionalFormatting>
  <conditionalFormatting sqref="AN311">
    <cfRule type="expression" dxfId="1313" priority="1080">
      <formula>INDIRECT(ADDRESS(ROW(),COLUMN()))=TRUNC(INDIRECT(ADDRESS(ROW(),COLUMN())))</formula>
    </cfRule>
  </conditionalFormatting>
  <conditionalFormatting sqref="AO311:AT311">
    <cfRule type="expression" dxfId="1312" priority="1078">
      <formula>INDIRECT(ADDRESS(ROW(),COLUMN()))=TRUNC(INDIRECT(ADDRESS(ROW(),COLUMN())))</formula>
    </cfRule>
  </conditionalFormatting>
  <conditionalFormatting sqref="AU311">
    <cfRule type="expression" dxfId="1311" priority="1076">
      <formula>INDIRECT(ADDRESS(ROW(),COLUMN()))=TRUNC(INDIRECT(ADDRESS(ROW(),COLUMN())))</formula>
    </cfRule>
  </conditionalFormatting>
  <conditionalFormatting sqref="AV311:AW311">
    <cfRule type="expression" dxfId="1310" priority="1074">
      <formula>INDIRECT(ADDRESS(ROW(),COLUMN()))=TRUNC(INDIRECT(ADDRESS(ROW(),COLUMN())))</formula>
    </cfRule>
  </conditionalFormatting>
  <conditionalFormatting sqref="AN302">
    <cfRule type="expression" dxfId="1309" priority="1143">
      <formula>INDIRECT(ADDRESS(ROW(),COLUMN()))=TRUNC(INDIRECT(ADDRESS(ROW(),COLUMN())))</formula>
    </cfRule>
  </conditionalFormatting>
  <conditionalFormatting sqref="AX314:BA315">
    <cfRule type="expression" dxfId="1308" priority="1073">
      <formula>INDIRECT(ADDRESS(ROW(),COLUMN()))=TRUNC(INDIRECT(ADDRESS(ROW(),COLUMN())))</formula>
    </cfRule>
  </conditionalFormatting>
  <conditionalFormatting sqref="T305:Y305">
    <cfRule type="expression" dxfId="1307" priority="1132">
      <formula>INDIRECT(ADDRESS(ROW(),COLUMN()))=TRUNC(INDIRECT(ADDRESS(ROW(),COLUMN())))</formula>
    </cfRule>
  </conditionalFormatting>
  <conditionalFormatting sqref="S314">
    <cfRule type="expression" dxfId="1306" priority="1071">
      <formula>INDIRECT(ADDRESS(ROW(),COLUMN()))=TRUNC(INDIRECT(ADDRESS(ROW(),COLUMN())))</formula>
    </cfRule>
  </conditionalFormatting>
  <conditionalFormatting sqref="T314:Y314">
    <cfRule type="expression" dxfId="1305" priority="1069">
      <formula>INDIRECT(ADDRESS(ROW(),COLUMN()))=TRUNC(INDIRECT(ADDRESS(ROW(),COLUMN())))</formula>
    </cfRule>
  </conditionalFormatting>
  <conditionalFormatting sqref="Z314">
    <cfRule type="expression" dxfId="1304" priority="1067">
      <formula>INDIRECT(ADDRESS(ROW(),COLUMN()))=TRUNC(INDIRECT(ADDRESS(ROW(),COLUMN())))</formula>
    </cfRule>
  </conditionalFormatting>
  <conditionalFormatting sqref="AA314:AF314">
    <cfRule type="expression" dxfId="1303" priority="1065">
      <formula>INDIRECT(ADDRESS(ROW(),COLUMN()))=TRUNC(INDIRECT(ADDRESS(ROW(),COLUMN())))</formula>
    </cfRule>
  </conditionalFormatting>
  <conditionalFormatting sqref="AG314">
    <cfRule type="expression" dxfId="1302" priority="1063">
      <formula>INDIRECT(ADDRESS(ROW(),COLUMN()))=TRUNC(INDIRECT(ADDRESS(ROW(),COLUMN())))</formula>
    </cfRule>
  </conditionalFormatting>
  <conditionalFormatting sqref="AH314:AM314">
    <cfRule type="expression" dxfId="1301" priority="1061">
      <formula>INDIRECT(ADDRESS(ROW(),COLUMN()))=TRUNC(INDIRECT(ADDRESS(ROW(),COLUMN())))</formula>
    </cfRule>
  </conditionalFormatting>
  <conditionalFormatting sqref="AN314">
    <cfRule type="expression" dxfId="1300" priority="1059">
      <formula>INDIRECT(ADDRESS(ROW(),COLUMN()))=TRUNC(INDIRECT(ADDRESS(ROW(),COLUMN())))</formula>
    </cfRule>
  </conditionalFormatting>
  <conditionalFormatting sqref="AO314:AT314">
    <cfRule type="expression" dxfId="1299" priority="1057">
      <formula>INDIRECT(ADDRESS(ROW(),COLUMN()))=TRUNC(INDIRECT(ADDRESS(ROW(),COLUMN())))</formula>
    </cfRule>
  </conditionalFormatting>
  <conditionalFormatting sqref="AX317:BA318">
    <cfRule type="expression" dxfId="1298" priority="1052">
      <formula>INDIRECT(ADDRESS(ROW(),COLUMN()))=TRUNC(INDIRECT(ADDRESS(ROW(),COLUMN())))</formula>
    </cfRule>
  </conditionalFormatting>
  <conditionalFormatting sqref="S317">
    <cfRule type="expression" dxfId="1297" priority="1050">
      <formula>INDIRECT(ADDRESS(ROW(),COLUMN()))=TRUNC(INDIRECT(ADDRESS(ROW(),COLUMN())))</formula>
    </cfRule>
  </conditionalFormatting>
  <conditionalFormatting sqref="AO308:AT308">
    <cfRule type="expression" dxfId="1296" priority="1099">
      <formula>INDIRECT(ADDRESS(ROW(),COLUMN()))=TRUNC(INDIRECT(ADDRESS(ROW(),COLUMN())))</formula>
    </cfRule>
  </conditionalFormatting>
  <conditionalFormatting sqref="T317:Y317">
    <cfRule type="expression" dxfId="1295" priority="1048">
      <formula>INDIRECT(ADDRESS(ROW(),COLUMN()))=TRUNC(INDIRECT(ADDRESS(ROW(),COLUMN())))</formula>
    </cfRule>
  </conditionalFormatting>
  <conditionalFormatting sqref="Z317">
    <cfRule type="expression" dxfId="1294" priority="1046">
      <formula>INDIRECT(ADDRESS(ROW(),COLUMN()))=TRUNC(INDIRECT(ADDRESS(ROW(),COLUMN())))</formula>
    </cfRule>
  </conditionalFormatting>
  <conditionalFormatting sqref="AV314:AW314">
    <cfRule type="expression" dxfId="1293" priority="1053">
      <formula>INDIRECT(ADDRESS(ROW(),COLUMN()))=TRUNC(INDIRECT(ADDRESS(ROW(),COLUMN())))</formula>
    </cfRule>
  </conditionalFormatting>
  <conditionalFormatting sqref="Z311">
    <cfRule type="expression" dxfId="1292" priority="1088">
      <formula>INDIRECT(ADDRESS(ROW(),COLUMN()))=TRUNC(INDIRECT(ADDRESS(ROW(),COLUMN())))</formula>
    </cfRule>
  </conditionalFormatting>
  <conditionalFormatting sqref="AG317">
    <cfRule type="expression" dxfId="1291" priority="1042">
      <formula>INDIRECT(ADDRESS(ROW(),COLUMN()))=TRUNC(INDIRECT(ADDRESS(ROW(),COLUMN())))</formula>
    </cfRule>
  </conditionalFormatting>
  <conditionalFormatting sqref="AH317:AM317">
    <cfRule type="expression" dxfId="1290" priority="1040">
      <formula>INDIRECT(ADDRESS(ROW(),COLUMN()))=TRUNC(INDIRECT(ADDRESS(ROW(),COLUMN())))</formula>
    </cfRule>
  </conditionalFormatting>
  <conditionalFormatting sqref="AN317">
    <cfRule type="expression" dxfId="1289" priority="1038">
      <formula>INDIRECT(ADDRESS(ROW(),COLUMN()))=TRUNC(INDIRECT(ADDRESS(ROW(),COLUMN())))</formula>
    </cfRule>
  </conditionalFormatting>
  <conditionalFormatting sqref="AO317:AT317">
    <cfRule type="expression" dxfId="1288" priority="1036">
      <formula>INDIRECT(ADDRESS(ROW(),COLUMN()))=TRUNC(INDIRECT(ADDRESS(ROW(),COLUMN())))</formula>
    </cfRule>
  </conditionalFormatting>
  <conditionalFormatting sqref="AU317">
    <cfRule type="expression" dxfId="1287" priority="1034">
      <formula>INDIRECT(ADDRESS(ROW(),COLUMN()))=TRUNC(INDIRECT(ADDRESS(ROW(),COLUMN())))</formula>
    </cfRule>
  </conditionalFormatting>
  <conditionalFormatting sqref="AV317:AW317">
    <cfRule type="expression" dxfId="1286" priority="1032">
      <formula>INDIRECT(ADDRESS(ROW(),COLUMN()))=TRUNC(INDIRECT(ADDRESS(ROW(),COLUMN())))</formula>
    </cfRule>
  </conditionalFormatting>
  <conditionalFormatting sqref="AU314">
    <cfRule type="expression" dxfId="1285" priority="1055">
      <formula>INDIRECT(ADDRESS(ROW(),COLUMN()))=TRUNC(INDIRECT(ADDRESS(ROW(),COLUMN())))</formula>
    </cfRule>
  </conditionalFormatting>
  <conditionalFormatting sqref="AX320:BA321">
    <cfRule type="expression" dxfId="1284" priority="1031">
      <formula>INDIRECT(ADDRESS(ROW(),COLUMN()))=TRUNC(INDIRECT(ADDRESS(ROW(),COLUMN())))</formula>
    </cfRule>
  </conditionalFormatting>
  <conditionalFormatting sqref="S320">
    <cfRule type="expression" dxfId="1283" priority="1029">
      <formula>INDIRECT(ADDRESS(ROW(),COLUMN()))=TRUNC(INDIRECT(ADDRESS(ROW(),COLUMN())))</formula>
    </cfRule>
  </conditionalFormatting>
  <conditionalFormatting sqref="T320:Y320">
    <cfRule type="expression" dxfId="1282" priority="1027">
      <formula>INDIRECT(ADDRESS(ROW(),COLUMN()))=TRUNC(INDIRECT(ADDRESS(ROW(),COLUMN())))</formula>
    </cfRule>
  </conditionalFormatting>
  <conditionalFormatting sqref="Z320">
    <cfRule type="expression" dxfId="1281" priority="1025">
      <formula>INDIRECT(ADDRESS(ROW(),COLUMN()))=TRUNC(INDIRECT(ADDRESS(ROW(),COLUMN())))</formula>
    </cfRule>
  </conditionalFormatting>
  <conditionalFormatting sqref="AA317:AF317">
    <cfRule type="expression" dxfId="1280" priority="1044">
      <formula>INDIRECT(ADDRESS(ROW(),COLUMN()))=TRUNC(INDIRECT(ADDRESS(ROW(),COLUMN())))</formula>
    </cfRule>
  </conditionalFormatting>
  <conditionalFormatting sqref="AA320:AF320">
    <cfRule type="expression" dxfId="1279" priority="1023">
      <formula>INDIRECT(ADDRESS(ROW(),COLUMN()))=TRUNC(INDIRECT(ADDRESS(ROW(),COLUMN())))</formula>
    </cfRule>
  </conditionalFormatting>
  <conditionalFormatting sqref="AG320">
    <cfRule type="expression" dxfId="1278" priority="1021">
      <formula>INDIRECT(ADDRESS(ROW(),COLUMN()))=TRUNC(INDIRECT(ADDRESS(ROW(),COLUMN())))</formula>
    </cfRule>
  </conditionalFormatting>
  <conditionalFormatting sqref="AH320:AM320">
    <cfRule type="expression" dxfId="1277" priority="1019">
      <formula>INDIRECT(ADDRESS(ROW(),COLUMN()))=TRUNC(INDIRECT(ADDRESS(ROW(),COLUMN())))</formula>
    </cfRule>
  </conditionalFormatting>
  <conditionalFormatting sqref="AN320">
    <cfRule type="expression" dxfId="1276" priority="1017">
      <formula>INDIRECT(ADDRESS(ROW(),COLUMN()))=TRUNC(INDIRECT(ADDRESS(ROW(),COLUMN())))</formula>
    </cfRule>
  </conditionalFormatting>
  <conditionalFormatting sqref="AO320:AT320">
    <cfRule type="expression" dxfId="1275" priority="1015">
      <formula>INDIRECT(ADDRESS(ROW(),COLUMN()))=TRUNC(INDIRECT(ADDRESS(ROW(),COLUMN())))</formula>
    </cfRule>
  </conditionalFormatting>
  <conditionalFormatting sqref="AU320">
    <cfRule type="expression" dxfId="1274" priority="1013">
      <formula>INDIRECT(ADDRESS(ROW(),COLUMN()))=TRUNC(INDIRECT(ADDRESS(ROW(),COLUMN())))</formula>
    </cfRule>
  </conditionalFormatting>
  <conditionalFormatting sqref="Z24">
    <cfRule type="expression" dxfId="1273" priority="1008">
      <formula>INDIRECT(ADDRESS(ROW(),COLUMN()))=TRUNC(INDIRECT(ADDRESS(ROW(),COLUMN())))</formula>
    </cfRule>
  </conditionalFormatting>
  <conditionalFormatting sqref="AG24">
    <cfRule type="expression" dxfId="1272" priority="1006">
      <formula>INDIRECT(ADDRESS(ROW(),COLUMN()))=TRUNC(INDIRECT(ADDRESS(ROW(),COLUMN())))</formula>
    </cfRule>
  </conditionalFormatting>
  <conditionalFormatting sqref="AN24">
    <cfRule type="expression" dxfId="1271" priority="1004">
      <formula>INDIRECT(ADDRESS(ROW(),COLUMN()))=TRUNC(INDIRECT(ADDRESS(ROW(),COLUMN())))</formula>
    </cfRule>
  </conditionalFormatting>
  <conditionalFormatting sqref="AU24">
    <cfRule type="expression" dxfId="1270" priority="1002">
      <formula>INDIRECT(ADDRESS(ROW(),COLUMN()))=TRUNC(INDIRECT(ADDRESS(ROW(),COLUMN())))</formula>
    </cfRule>
  </conditionalFormatting>
  <conditionalFormatting sqref="AV320:AW320">
    <cfRule type="expression" dxfId="1269" priority="1011">
      <formula>INDIRECT(ADDRESS(ROW(),COLUMN()))=TRUNC(INDIRECT(ADDRESS(ROW(),COLUMN())))</formula>
    </cfRule>
  </conditionalFormatting>
  <conditionalFormatting sqref="S323:BA326">
    <cfRule type="expression" dxfId="1268" priority="1009">
      <formula>INDIRECT(ADDRESS(ROW(),COLUMN()))=TRUNC(INDIRECT(ADDRESS(ROW(),COLUMN())))</formula>
    </cfRule>
  </conditionalFormatting>
  <conditionalFormatting sqref="AA24:AF24">
    <cfRule type="expression" dxfId="1267" priority="1007">
      <formula>INDIRECT(ADDRESS(ROW(),COLUMN()))=TRUNC(INDIRECT(ADDRESS(ROW(),COLUMN())))</formula>
    </cfRule>
  </conditionalFormatting>
  <conditionalFormatting sqref="AH24:AM24">
    <cfRule type="expression" dxfId="1266" priority="1005">
      <formula>INDIRECT(ADDRESS(ROW(),COLUMN()))=TRUNC(INDIRECT(ADDRESS(ROW(),COLUMN())))</formula>
    </cfRule>
  </conditionalFormatting>
  <conditionalFormatting sqref="AO24:AT24">
    <cfRule type="expression" dxfId="1265" priority="1003">
      <formula>INDIRECT(ADDRESS(ROW(),COLUMN()))=TRUNC(INDIRECT(ADDRESS(ROW(),COLUMN())))</formula>
    </cfRule>
  </conditionalFormatting>
  <conditionalFormatting sqref="AV24:AW24">
    <cfRule type="expression" dxfId="1264" priority="1001">
      <formula>INDIRECT(ADDRESS(ROW(),COLUMN()))=TRUNC(INDIRECT(ADDRESS(ROW(),COLUMN())))</formula>
    </cfRule>
  </conditionalFormatting>
  <conditionalFormatting sqref="S27">
    <cfRule type="expression" dxfId="1263" priority="1000">
      <formula>INDIRECT(ADDRESS(ROW(),COLUMN()))=TRUNC(INDIRECT(ADDRESS(ROW(),COLUMN())))</formula>
    </cfRule>
  </conditionalFormatting>
  <conditionalFormatting sqref="T27:Y27">
    <cfRule type="expression" dxfId="1262" priority="999">
      <formula>INDIRECT(ADDRESS(ROW(),COLUMN()))=TRUNC(INDIRECT(ADDRESS(ROW(),COLUMN())))</formula>
    </cfRule>
  </conditionalFormatting>
  <conditionalFormatting sqref="Z27">
    <cfRule type="expression" dxfId="1261" priority="998">
      <formula>INDIRECT(ADDRESS(ROW(),COLUMN()))=TRUNC(INDIRECT(ADDRESS(ROW(),COLUMN())))</formula>
    </cfRule>
  </conditionalFormatting>
  <conditionalFormatting sqref="AA27:AF27">
    <cfRule type="expression" dxfId="1260" priority="997">
      <formula>INDIRECT(ADDRESS(ROW(),COLUMN()))=TRUNC(INDIRECT(ADDRESS(ROW(),COLUMN())))</formula>
    </cfRule>
  </conditionalFormatting>
  <conditionalFormatting sqref="AG27">
    <cfRule type="expression" dxfId="1259" priority="996">
      <formula>INDIRECT(ADDRESS(ROW(),COLUMN()))=TRUNC(INDIRECT(ADDRESS(ROW(),COLUMN())))</formula>
    </cfRule>
  </conditionalFormatting>
  <conditionalFormatting sqref="AH27:AM27">
    <cfRule type="expression" dxfId="1258" priority="995">
      <formula>INDIRECT(ADDRESS(ROW(),COLUMN()))=TRUNC(INDIRECT(ADDRESS(ROW(),COLUMN())))</formula>
    </cfRule>
  </conditionalFormatting>
  <conditionalFormatting sqref="AN27">
    <cfRule type="expression" dxfId="1257" priority="994">
      <formula>INDIRECT(ADDRESS(ROW(),COLUMN()))=TRUNC(INDIRECT(ADDRESS(ROW(),COLUMN())))</formula>
    </cfRule>
  </conditionalFormatting>
  <conditionalFormatting sqref="AO27:AT27">
    <cfRule type="expression" dxfId="1256" priority="993">
      <formula>INDIRECT(ADDRESS(ROW(),COLUMN()))=TRUNC(INDIRECT(ADDRESS(ROW(),COLUMN())))</formula>
    </cfRule>
  </conditionalFormatting>
  <conditionalFormatting sqref="AU27">
    <cfRule type="expression" dxfId="1255" priority="992">
      <formula>INDIRECT(ADDRESS(ROW(),COLUMN()))=TRUNC(INDIRECT(ADDRESS(ROW(),COLUMN())))</formula>
    </cfRule>
  </conditionalFormatting>
  <conditionalFormatting sqref="AV27:AW27">
    <cfRule type="expression" dxfId="1254" priority="991">
      <formula>INDIRECT(ADDRESS(ROW(),COLUMN()))=TRUNC(INDIRECT(ADDRESS(ROW(),COLUMN())))</formula>
    </cfRule>
  </conditionalFormatting>
  <conditionalFormatting sqref="S30">
    <cfRule type="expression" dxfId="1253" priority="990">
      <formula>INDIRECT(ADDRESS(ROW(),COLUMN()))=TRUNC(INDIRECT(ADDRESS(ROW(),COLUMN())))</formula>
    </cfRule>
  </conditionalFormatting>
  <conditionalFormatting sqref="T30:Y30">
    <cfRule type="expression" dxfId="1252" priority="989">
      <formula>INDIRECT(ADDRESS(ROW(),COLUMN()))=TRUNC(INDIRECT(ADDRESS(ROW(),COLUMN())))</formula>
    </cfRule>
  </conditionalFormatting>
  <conditionalFormatting sqref="Z30">
    <cfRule type="expression" dxfId="1251" priority="988">
      <formula>INDIRECT(ADDRESS(ROW(),COLUMN()))=TRUNC(INDIRECT(ADDRESS(ROW(),COLUMN())))</formula>
    </cfRule>
  </conditionalFormatting>
  <conditionalFormatting sqref="AA30:AF30">
    <cfRule type="expression" dxfId="1250" priority="987">
      <formula>INDIRECT(ADDRESS(ROW(),COLUMN()))=TRUNC(INDIRECT(ADDRESS(ROW(),COLUMN())))</formula>
    </cfRule>
  </conditionalFormatting>
  <conditionalFormatting sqref="AG30">
    <cfRule type="expression" dxfId="1249" priority="986">
      <formula>INDIRECT(ADDRESS(ROW(),COLUMN()))=TRUNC(INDIRECT(ADDRESS(ROW(),COLUMN())))</formula>
    </cfRule>
  </conditionalFormatting>
  <conditionalFormatting sqref="AH30:AM30">
    <cfRule type="expression" dxfId="1248" priority="985">
      <formula>INDIRECT(ADDRESS(ROW(),COLUMN()))=TRUNC(INDIRECT(ADDRESS(ROW(),COLUMN())))</formula>
    </cfRule>
  </conditionalFormatting>
  <conditionalFormatting sqref="AN30">
    <cfRule type="expression" dxfId="1247" priority="984">
      <formula>INDIRECT(ADDRESS(ROW(),COLUMN()))=TRUNC(INDIRECT(ADDRESS(ROW(),COLUMN())))</formula>
    </cfRule>
  </conditionalFormatting>
  <conditionalFormatting sqref="AO30:AT30">
    <cfRule type="expression" dxfId="1246" priority="983">
      <formula>INDIRECT(ADDRESS(ROW(),COLUMN()))=TRUNC(INDIRECT(ADDRESS(ROW(),COLUMN())))</formula>
    </cfRule>
  </conditionalFormatting>
  <conditionalFormatting sqref="AU30">
    <cfRule type="expression" dxfId="1245" priority="982">
      <formula>INDIRECT(ADDRESS(ROW(),COLUMN()))=TRUNC(INDIRECT(ADDRESS(ROW(),COLUMN())))</formula>
    </cfRule>
  </conditionalFormatting>
  <conditionalFormatting sqref="AV30:AW30">
    <cfRule type="expression" dxfId="1244" priority="981">
      <formula>INDIRECT(ADDRESS(ROW(),COLUMN()))=TRUNC(INDIRECT(ADDRESS(ROW(),COLUMN())))</formula>
    </cfRule>
  </conditionalFormatting>
  <conditionalFormatting sqref="S33">
    <cfRule type="expression" dxfId="1243" priority="980">
      <formula>INDIRECT(ADDRESS(ROW(),COLUMN()))=TRUNC(INDIRECT(ADDRESS(ROW(),COLUMN())))</formula>
    </cfRule>
  </conditionalFormatting>
  <conditionalFormatting sqref="T33:Y33">
    <cfRule type="expression" dxfId="1242" priority="979">
      <formula>INDIRECT(ADDRESS(ROW(),COLUMN()))=TRUNC(INDIRECT(ADDRESS(ROW(),COLUMN())))</formula>
    </cfRule>
  </conditionalFormatting>
  <conditionalFormatting sqref="Z33">
    <cfRule type="expression" dxfId="1241" priority="978">
      <formula>INDIRECT(ADDRESS(ROW(),COLUMN()))=TRUNC(INDIRECT(ADDRESS(ROW(),COLUMN())))</formula>
    </cfRule>
  </conditionalFormatting>
  <conditionalFormatting sqref="AA33:AF33">
    <cfRule type="expression" dxfId="1240" priority="977">
      <formula>INDIRECT(ADDRESS(ROW(),COLUMN()))=TRUNC(INDIRECT(ADDRESS(ROW(),COLUMN())))</formula>
    </cfRule>
  </conditionalFormatting>
  <conditionalFormatting sqref="AG33">
    <cfRule type="expression" dxfId="1239" priority="976">
      <formula>INDIRECT(ADDRESS(ROW(),COLUMN()))=TRUNC(INDIRECT(ADDRESS(ROW(),COLUMN())))</formula>
    </cfRule>
  </conditionalFormatting>
  <conditionalFormatting sqref="AH33:AM33">
    <cfRule type="expression" dxfId="1238" priority="975">
      <formula>INDIRECT(ADDRESS(ROW(),COLUMN()))=TRUNC(INDIRECT(ADDRESS(ROW(),COLUMN())))</formula>
    </cfRule>
  </conditionalFormatting>
  <conditionalFormatting sqref="AN33">
    <cfRule type="expression" dxfId="1237" priority="974">
      <formula>INDIRECT(ADDRESS(ROW(),COLUMN()))=TRUNC(INDIRECT(ADDRESS(ROW(),COLUMN())))</formula>
    </cfRule>
  </conditionalFormatting>
  <conditionalFormatting sqref="AO33:AT33">
    <cfRule type="expression" dxfId="1236" priority="973">
      <formula>INDIRECT(ADDRESS(ROW(),COLUMN()))=TRUNC(INDIRECT(ADDRESS(ROW(),COLUMN())))</formula>
    </cfRule>
  </conditionalFormatting>
  <conditionalFormatting sqref="AU33">
    <cfRule type="expression" dxfId="1235" priority="972">
      <formula>INDIRECT(ADDRESS(ROW(),COLUMN()))=TRUNC(INDIRECT(ADDRESS(ROW(),COLUMN())))</formula>
    </cfRule>
  </conditionalFormatting>
  <conditionalFormatting sqref="AV33:AW33">
    <cfRule type="expression" dxfId="1234" priority="971">
      <formula>INDIRECT(ADDRESS(ROW(),COLUMN()))=TRUNC(INDIRECT(ADDRESS(ROW(),COLUMN())))</formula>
    </cfRule>
  </conditionalFormatting>
  <conditionalFormatting sqref="S36">
    <cfRule type="expression" dxfId="1233" priority="970">
      <formula>INDIRECT(ADDRESS(ROW(),COLUMN()))=TRUNC(INDIRECT(ADDRESS(ROW(),COLUMN())))</formula>
    </cfRule>
  </conditionalFormatting>
  <conditionalFormatting sqref="T36:Y36">
    <cfRule type="expression" dxfId="1232" priority="969">
      <formula>INDIRECT(ADDRESS(ROW(),COLUMN()))=TRUNC(INDIRECT(ADDRESS(ROW(),COLUMN())))</formula>
    </cfRule>
  </conditionalFormatting>
  <conditionalFormatting sqref="Z36">
    <cfRule type="expression" dxfId="1231" priority="968">
      <formula>INDIRECT(ADDRESS(ROW(),COLUMN()))=TRUNC(INDIRECT(ADDRESS(ROW(),COLUMN())))</formula>
    </cfRule>
  </conditionalFormatting>
  <conditionalFormatting sqref="AA36:AF36">
    <cfRule type="expression" dxfId="1230" priority="967">
      <formula>INDIRECT(ADDRESS(ROW(),COLUMN()))=TRUNC(INDIRECT(ADDRESS(ROW(),COLUMN())))</formula>
    </cfRule>
  </conditionalFormatting>
  <conditionalFormatting sqref="AG36">
    <cfRule type="expression" dxfId="1229" priority="966">
      <formula>INDIRECT(ADDRESS(ROW(),COLUMN()))=TRUNC(INDIRECT(ADDRESS(ROW(),COLUMN())))</formula>
    </cfRule>
  </conditionalFormatting>
  <conditionalFormatting sqref="AH36:AM36">
    <cfRule type="expression" dxfId="1228" priority="965">
      <formula>INDIRECT(ADDRESS(ROW(),COLUMN()))=TRUNC(INDIRECT(ADDRESS(ROW(),COLUMN())))</formula>
    </cfRule>
  </conditionalFormatting>
  <conditionalFormatting sqref="AN36">
    <cfRule type="expression" dxfId="1227" priority="964">
      <formula>INDIRECT(ADDRESS(ROW(),COLUMN()))=TRUNC(INDIRECT(ADDRESS(ROW(),COLUMN())))</formula>
    </cfRule>
  </conditionalFormatting>
  <conditionalFormatting sqref="AO36:AT36">
    <cfRule type="expression" dxfId="1226" priority="963">
      <formula>INDIRECT(ADDRESS(ROW(),COLUMN()))=TRUNC(INDIRECT(ADDRESS(ROW(),COLUMN())))</formula>
    </cfRule>
  </conditionalFormatting>
  <conditionalFormatting sqref="AU36">
    <cfRule type="expression" dxfId="1225" priority="962">
      <formula>INDIRECT(ADDRESS(ROW(),COLUMN()))=TRUNC(INDIRECT(ADDRESS(ROW(),COLUMN())))</formula>
    </cfRule>
  </conditionalFormatting>
  <conditionalFormatting sqref="AV36:AW36">
    <cfRule type="expression" dxfId="1224" priority="961">
      <formula>INDIRECT(ADDRESS(ROW(),COLUMN()))=TRUNC(INDIRECT(ADDRESS(ROW(),COLUMN())))</formula>
    </cfRule>
  </conditionalFormatting>
  <conditionalFormatting sqref="S39">
    <cfRule type="expression" dxfId="1223" priority="960">
      <formula>INDIRECT(ADDRESS(ROW(),COLUMN()))=TRUNC(INDIRECT(ADDRESS(ROW(),COLUMN())))</formula>
    </cfRule>
  </conditionalFormatting>
  <conditionalFormatting sqref="T39:Y39">
    <cfRule type="expression" dxfId="1222" priority="959">
      <formula>INDIRECT(ADDRESS(ROW(),COLUMN()))=TRUNC(INDIRECT(ADDRESS(ROW(),COLUMN())))</formula>
    </cfRule>
  </conditionalFormatting>
  <conditionalFormatting sqref="Z39">
    <cfRule type="expression" dxfId="1221" priority="958">
      <formula>INDIRECT(ADDRESS(ROW(),COLUMN()))=TRUNC(INDIRECT(ADDRESS(ROW(),COLUMN())))</formula>
    </cfRule>
  </conditionalFormatting>
  <conditionalFormatting sqref="AA39:AF39">
    <cfRule type="expression" dxfId="1220" priority="957">
      <formula>INDIRECT(ADDRESS(ROW(),COLUMN()))=TRUNC(INDIRECT(ADDRESS(ROW(),COLUMN())))</formula>
    </cfRule>
  </conditionalFormatting>
  <conditionalFormatting sqref="AG39">
    <cfRule type="expression" dxfId="1219" priority="956">
      <formula>INDIRECT(ADDRESS(ROW(),COLUMN()))=TRUNC(INDIRECT(ADDRESS(ROW(),COLUMN())))</formula>
    </cfRule>
  </conditionalFormatting>
  <conditionalFormatting sqref="AH39:AM39">
    <cfRule type="expression" dxfId="1218" priority="955">
      <formula>INDIRECT(ADDRESS(ROW(),COLUMN()))=TRUNC(INDIRECT(ADDRESS(ROW(),COLUMN())))</formula>
    </cfRule>
  </conditionalFormatting>
  <conditionalFormatting sqref="AN39">
    <cfRule type="expression" dxfId="1217" priority="954">
      <formula>INDIRECT(ADDRESS(ROW(),COLUMN()))=TRUNC(INDIRECT(ADDRESS(ROW(),COLUMN())))</formula>
    </cfRule>
  </conditionalFormatting>
  <conditionalFormatting sqref="AO39:AT39">
    <cfRule type="expression" dxfId="1216" priority="953">
      <formula>INDIRECT(ADDRESS(ROW(),COLUMN()))=TRUNC(INDIRECT(ADDRESS(ROW(),COLUMN())))</formula>
    </cfRule>
  </conditionalFormatting>
  <conditionalFormatting sqref="AU39">
    <cfRule type="expression" dxfId="1215" priority="952">
      <formula>INDIRECT(ADDRESS(ROW(),COLUMN()))=TRUNC(INDIRECT(ADDRESS(ROW(),COLUMN())))</formula>
    </cfRule>
  </conditionalFormatting>
  <conditionalFormatting sqref="AV39:AW39">
    <cfRule type="expression" dxfId="1214" priority="951">
      <formula>INDIRECT(ADDRESS(ROW(),COLUMN()))=TRUNC(INDIRECT(ADDRESS(ROW(),COLUMN())))</formula>
    </cfRule>
  </conditionalFormatting>
  <conditionalFormatting sqref="S42">
    <cfRule type="expression" dxfId="1213" priority="950">
      <formula>INDIRECT(ADDRESS(ROW(),COLUMN()))=TRUNC(INDIRECT(ADDRESS(ROW(),COLUMN())))</formula>
    </cfRule>
  </conditionalFormatting>
  <conditionalFormatting sqref="T42:Y42">
    <cfRule type="expression" dxfId="1212" priority="949">
      <formula>INDIRECT(ADDRESS(ROW(),COLUMN()))=TRUNC(INDIRECT(ADDRESS(ROW(),COLUMN())))</formula>
    </cfRule>
  </conditionalFormatting>
  <conditionalFormatting sqref="Z42">
    <cfRule type="expression" dxfId="1211" priority="948">
      <formula>INDIRECT(ADDRESS(ROW(),COLUMN()))=TRUNC(INDIRECT(ADDRESS(ROW(),COLUMN())))</formula>
    </cfRule>
  </conditionalFormatting>
  <conditionalFormatting sqref="AA42:AF42">
    <cfRule type="expression" dxfId="1210" priority="947">
      <formula>INDIRECT(ADDRESS(ROW(),COLUMN()))=TRUNC(INDIRECT(ADDRESS(ROW(),COLUMN())))</formula>
    </cfRule>
  </conditionalFormatting>
  <conditionalFormatting sqref="AG42">
    <cfRule type="expression" dxfId="1209" priority="946">
      <formula>INDIRECT(ADDRESS(ROW(),COLUMN()))=TRUNC(INDIRECT(ADDRESS(ROW(),COLUMN())))</formula>
    </cfRule>
  </conditionalFormatting>
  <conditionalFormatting sqref="AH42:AM42">
    <cfRule type="expression" dxfId="1208" priority="945">
      <formula>INDIRECT(ADDRESS(ROW(),COLUMN()))=TRUNC(INDIRECT(ADDRESS(ROW(),COLUMN())))</formula>
    </cfRule>
  </conditionalFormatting>
  <conditionalFormatting sqref="AN42">
    <cfRule type="expression" dxfId="1207" priority="944">
      <formula>INDIRECT(ADDRESS(ROW(),COLUMN()))=TRUNC(INDIRECT(ADDRESS(ROW(),COLUMN())))</formula>
    </cfRule>
  </conditionalFormatting>
  <conditionalFormatting sqref="AO42:AT42">
    <cfRule type="expression" dxfId="1206" priority="943">
      <formula>INDIRECT(ADDRESS(ROW(),COLUMN()))=TRUNC(INDIRECT(ADDRESS(ROW(),COLUMN())))</formula>
    </cfRule>
  </conditionalFormatting>
  <conditionalFormatting sqref="AU42">
    <cfRule type="expression" dxfId="1205" priority="942">
      <formula>INDIRECT(ADDRESS(ROW(),COLUMN()))=TRUNC(INDIRECT(ADDRESS(ROW(),COLUMN())))</formula>
    </cfRule>
  </conditionalFormatting>
  <conditionalFormatting sqref="AV42:AW42">
    <cfRule type="expression" dxfId="1204" priority="941">
      <formula>INDIRECT(ADDRESS(ROW(),COLUMN()))=TRUNC(INDIRECT(ADDRESS(ROW(),COLUMN())))</formula>
    </cfRule>
  </conditionalFormatting>
  <conditionalFormatting sqref="S45">
    <cfRule type="expression" dxfId="1203" priority="940">
      <formula>INDIRECT(ADDRESS(ROW(),COLUMN()))=TRUNC(INDIRECT(ADDRESS(ROW(),COLUMN())))</formula>
    </cfRule>
  </conditionalFormatting>
  <conditionalFormatting sqref="T45:Y45">
    <cfRule type="expression" dxfId="1202" priority="939">
      <formula>INDIRECT(ADDRESS(ROW(),COLUMN()))=TRUNC(INDIRECT(ADDRESS(ROW(),COLUMN())))</formula>
    </cfRule>
  </conditionalFormatting>
  <conditionalFormatting sqref="Z45">
    <cfRule type="expression" dxfId="1201" priority="938">
      <formula>INDIRECT(ADDRESS(ROW(),COLUMN()))=TRUNC(INDIRECT(ADDRESS(ROW(),COLUMN())))</formula>
    </cfRule>
  </conditionalFormatting>
  <conditionalFormatting sqref="AA45:AF45">
    <cfRule type="expression" dxfId="1200" priority="937">
      <formula>INDIRECT(ADDRESS(ROW(),COLUMN()))=TRUNC(INDIRECT(ADDRESS(ROW(),COLUMN())))</formula>
    </cfRule>
  </conditionalFormatting>
  <conditionalFormatting sqref="AG45">
    <cfRule type="expression" dxfId="1199" priority="936">
      <formula>INDIRECT(ADDRESS(ROW(),COLUMN()))=TRUNC(INDIRECT(ADDRESS(ROW(),COLUMN())))</formula>
    </cfRule>
  </conditionalFormatting>
  <conditionalFormatting sqref="AH45:AM45">
    <cfRule type="expression" dxfId="1198" priority="935">
      <formula>INDIRECT(ADDRESS(ROW(),COLUMN()))=TRUNC(INDIRECT(ADDRESS(ROW(),COLUMN())))</formula>
    </cfRule>
  </conditionalFormatting>
  <conditionalFormatting sqref="AN45">
    <cfRule type="expression" dxfId="1197" priority="934">
      <formula>INDIRECT(ADDRESS(ROW(),COLUMN()))=TRUNC(INDIRECT(ADDRESS(ROW(),COLUMN())))</formula>
    </cfRule>
  </conditionalFormatting>
  <conditionalFormatting sqref="AO45:AT45">
    <cfRule type="expression" dxfId="1196" priority="933">
      <formula>INDIRECT(ADDRESS(ROW(),COLUMN()))=TRUNC(INDIRECT(ADDRESS(ROW(),COLUMN())))</formula>
    </cfRule>
  </conditionalFormatting>
  <conditionalFormatting sqref="AU45">
    <cfRule type="expression" dxfId="1195" priority="932">
      <formula>INDIRECT(ADDRESS(ROW(),COLUMN()))=TRUNC(INDIRECT(ADDRESS(ROW(),COLUMN())))</formula>
    </cfRule>
  </conditionalFormatting>
  <conditionalFormatting sqref="AV45:AW45">
    <cfRule type="expression" dxfId="1194" priority="931">
      <formula>INDIRECT(ADDRESS(ROW(),COLUMN()))=TRUNC(INDIRECT(ADDRESS(ROW(),COLUMN())))</formula>
    </cfRule>
  </conditionalFormatting>
  <conditionalFormatting sqref="S48">
    <cfRule type="expression" dxfId="1193" priority="930">
      <formula>INDIRECT(ADDRESS(ROW(),COLUMN()))=TRUNC(INDIRECT(ADDRESS(ROW(),COLUMN())))</formula>
    </cfRule>
  </conditionalFormatting>
  <conditionalFormatting sqref="T48:Y48">
    <cfRule type="expression" dxfId="1192" priority="929">
      <formula>INDIRECT(ADDRESS(ROW(),COLUMN()))=TRUNC(INDIRECT(ADDRESS(ROW(),COLUMN())))</formula>
    </cfRule>
  </conditionalFormatting>
  <conditionalFormatting sqref="Z48">
    <cfRule type="expression" dxfId="1191" priority="928">
      <formula>INDIRECT(ADDRESS(ROW(),COLUMN()))=TRUNC(INDIRECT(ADDRESS(ROW(),COLUMN())))</formula>
    </cfRule>
  </conditionalFormatting>
  <conditionalFormatting sqref="AA48:AF48">
    <cfRule type="expression" dxfId="1190" priority="927">
      <formula>INDIRECT(ADDRESS(ROW(),COLUMN()))=TRUNC(INDIRECT(ADDRESS(ROW(),COLUMN())))</formula>
    </cfRule>
  </conditionalFormatting>
  <conditionalFormatting sqref="AG48">
    <cfRule type="expression" dxfId="1189" priority="926">
      <formula>INDIRECT(ADDRESS(ROW(),COLUMN()))=TRUNC(INDIRECT(ADDRESS(ROW(),COLUMN())))</formula>
    </cfRule>
  </conditionalFormatting>
  <conditionalFormatting sqref="AH48:AM48">
    <cfRule type="expression" dxfId="1188" priority="925">
      <formula>INDIRECT(ADDRESS(ROW(),COLUMN()))=TRUNC(INDIRECT(ADDRESS(ROW(),COLUMN())))</formula>
    </cfRule>
  </conditionalFormatting>
  <conditionalFormatting sqref="AN48">
    <cfRule type="expression" dxfId="1187" priority="924">
      <formula>INDIRECT(ADDRESS(ROW(),COLUMN()))=TRUNC(INDIRECT(ADDRESS(ROW(),COLUMN())))</formula>
    </cfRule>
  </conditionalFormatting>
  <conditionalFormatting sqref="AO48:AT48">
    <cfRule type="expression" dxfId="1186" priority="923">
      <formula>INDIRECT(ADDRESS(ROW(),COLUMN()))=TRUNC(INDIRECT(ADDRESS(ROW(),COLUMN())))</formula>
    </cfRule>
  </conditionalFormatting>
  <conditionalFormatting sqref="AU48">
    <cfRule type="expression" dxfId="1185" priority="922">
      <formula>INDIRECT(ADDRESS(ROW(),COLUMN()))=TRUNC(INDIRECT(ADDRESS(ROW(),COLUMN())))</formula>
    </cfRule>
  </conditionalFormatting>
  <conditionalFormatting sqref="AV48:AW48">
    <cfRule type="expression" dxfId="1184" priority="921">
      <formula>INDIRECT(ADDRESS(ROW(),COLUMN()))=TRUNC(INDIRECT(ADDRESS(ROW(),COLUMN())))</formula>
    </cfRule>
  </conditionalFormatting>
  <conditionalFormatting sqref="S51">
    <cfRule type="expression" dxfId="1183" priority="920">
      <formula>INDIRECT(ADDRESS(ROW(),COLUMN()))=TRUNC(INDIRECT(ADDRESS(ROW(),COLUMN())))</formula>
    </cfRule>
  </conditionalFormatting>
  <conditionalFormatting sqref="T51:Y51">
    <cfRule type="expression" dxfId="1182" priority="919">
      <formula>INDIRECT(ADDRESS(ROW(),COLUMN()))=TRUNC(INDIRECT(ADDRESS(ROW(),COLUMN())))</formula>
    </cfRule>
  </conditionalFormatting>
  <conditionalFormatting sqref="Z51">
    <cfRule type="expression" dxfId="1181" priority="918">
      <formula>INDIRECT(ADDRESS(ROW(),COLUMN()))=TRUNC(INDIRECT(ADDRESS(ROW(),COLUMN())))</formula>
    </cfRule>
  </conditionalFormatting>
  <conditionalFormatting sqref="AA51:AF51">
    <cfRule type="expression" dxfId="1180" priority="917">
      <formula>INDIRECT(ADDRESS(ROW(),COLUMN()))=TRUNC(INDIRECT(ADDRESS(ROW(),COLUMN())))</formula>
    </cfRule>
  </conditionalFormatting>
  <conditionalFormatting sqref="AG51">
    <cfRule type="expression" dxfId="1179" priority="916">
      <formula>INDIRECT(ADDRESS(ROW(),COLUMN()))=TRUNC(INDIRECT(ADDRESS(ROW(),COLUMN())))</formula>
    </cfRule>
  </conditionalFormatting>
  <conditionalFormatting sqref="AH51:AM51">
    <cfRule type="expression" dxfId="1178" priority="915">
      <formula>INDIRECT(ADDRESS(ROW(),COLUMN()))=TRUNC(INDIRECT(ADDRESS(ROW(),COLUMN())))</formula>
    </cfRule>
  </conditionalFormatting>
  <conditionalFormatting sqref="AN51">
    <cfRule type="expression" dxfId="1177" priority="914">
      <formula>INDIRECT(ADDRESS(ROW(),COLUMN()))=TRUNC(INDIRECT(ADDRESS(ROW(),COLUMN())))</formula>
    </cfRule>
  </conditionalFormatting>
  <conditionalFormatting sqref="AO51:AT51">
    <cfRule type="expression" dxfId="1176" priority="913">
      <formula>INDIRECT(ADDRESS(ROW(),COLUMN()))=TRUNC(INDIRECT(ADDRESS(ROW(),COLUMN())))</formula>
    </cfRule>
  </conditionalFormatting>
  <conditionalFormatting sqref="AU51">
    <cfRule type="expression" dxfId="1175" priority="912">
      <formula>INDIRECT(ADDRESS(ROW(),COLUMN()))=TRUNC(INDIRECT(ADDRESS(ROW(),COLUMN())))</formula>
    </cfRule>
  </conditionalFormatting>
  <conditionalFormatting sqref="AV51:AW51">
    <cfRule type="expression" dxfId="1174" priority="911">
      <formula>INDIRECT(ADDRESS(ROW(),COLUMN()))=TRUNC(INDIRECT(ADDRESS(ROW(),COLUMN())))</formula>
    </cfRule>
  </conditionalFormatting>
  <conditionalFormatting sqref="S54">
    <cfRule type="expression" dxfId="1173" priority="910">
      <formula>INDIRECT(ADDRESS(ROW(),COLUMN()))=TRUNC(INDIRECT(ADDRESS(ROW(),COLUMN())))</formula>
    </cfRule>
  </conditionalFormatting>
  <conditionalFormatting sqref="T54:Y54">
    <cfRule type="expression" dxfId="1172" priority="909">
      <formula>INDIRECT(ADDRESS(ROW(),COLUMN()))=TRUNC(INDIRECT(ADDRESS(ROW(),COLUMN())))</formula>
    </cfRule>
  </conditionalFormatting>
  <conditionalFormatting sqref="Z54">
    <cfRule type="expression" dxfId="1171" priority="908">
      <formula>INDIRECT(ADDRESS(ROW(),COLUMN()))=TRUNC(INDIRECT(ADDRESS(ROW(),COLUMN())))</formula>
    </cfRule>
  </conditionalFormatting>
  <conditionalFormatting sqref="AA54:AF54">
    <cfRule type="expression" dxfId="1170" priority="907">
      <formula>INDIRECT(ADDRESS(ROW(),COLUMN()))=TRUNC(INDIRECT(ADDRESS(ROW(),COLUMN())))</formula>
    </cfRule>
  </conditionalFormatting>
  <conditionalFormatting sqref="AG54">
    <cfRule type="expression" dxfId="1169" priority="906">
      <formula>INDIRECT(ADDRESS(ROW(),COLUMN()))=TRUNC(INDIRECT(ADDRESS(ROW(),COLUMN())))</formula>
    </cfRule>
  </conditionalFormatting>
  <conditionalFormatting sqref="AH54:AM54">
    <cfRule type="expression" dxfId="1168" priority="905">
      <formula>INDIRECT(ADDRESS(ROW(),COLUMN()))=TRUNC(INDIRECT(ADDRESS(ROW(),COLUMN())))</formula>
    </cfRule>
  </conditionalFormatting>
  <conditionalFormatting sqref="AN54">
    <cfRule type="expression" dxfId="1167" priority="904">
      <formula>INDIRECT(ADDRESS(ROW(),COLUMN()))=TRUNC(INDIRECT(ADDRESS(ROW(),COLUMN())))</formula>
    </cfRule>
  </conditionalFormatting>
  <conditionalFormatting sqref="AO54:AT54">
    <cfRule type="expression" dxfId="1166" priority="903">
      <formula>INDIRECT(ADDRESS(ROW(),COLUMN()))=TRUNC(INDIRECT(ADDRESS(ROW(),COLUMN())))</formula>
    </cfRule>
  </conditionalFormatting>
  <conditionalFormatting sqref="AU54">
    <cfRule type="expression" dxfId="1165" priority="902">
      <formula>INDIRECT(ADDRESS(ROW(),COLUMN()))=TRUNC(INDIRECT(ADDRESS(ROW(),COLUMN())))</formula>
    </cfRule>
  </conditionalFormatting>
  <conditionalFormatting sqref="AV54:AW54">
    <cfRule type="expression" dxfId="1164" priority="901">
      <formula>INDIRECT(ADDRESS(ROW(),COLUMN()))=TRUNC(INDIRECT(ADDRESS(ROW(),COLUMN())))</formula>
    </cfRule>
  </conditionalFormatting>
  <conditionalFormatting sqref="S57">
    <cfRule type="expression" dxfId="1163" priority="900">
      <formula>INDIRECT(ADDRESS(ROW(),COLUMN()))=TRUNC(INDIRECT(ADDRESS(ROW(),COLUMN())))</formula>
    </cfRule>
  </conditionalFormatting>
  <conditionalFormatting sqref="T57:Y57">
    <cfRule type="expression" dxfId="1162" priority="899">
      <formula>INDIRECT(ADDRESS(ROW(),COLUMN()))=TRUNC(INDIRECT(ADDRESS(ROW(),COLUMN())))</formula>
    </cfRule>
  </conditionalFormatting>
  <conditionalFormatting sqref="Z57">
    <cfRule type="expression" dxfId="1161" priority="898">
      <formula>INDIRECT(ADDRESS(ROW(),COLUMN()))=TRUNC(INDIRECT(ADDRESS(ROW(),COLUMN())))</formula>
    </cfRule>
  </conditionalFormatting>
  <conditionalFormatting sqref="AA57:AF57">
    <cfRule type="expression" dxfId="1160" priority="897">
      <formula>INDIRECT(ADDRESS(ROW(),COLUMN()))=TRUNC(INDIRECT(ADDRESS(ROW(),COLUMN())))</formula>
    </cfRule>
  </conditionalFormatting>
  <conditionalFormatting sqref="AG57">
    <cfRule type="expression" dxfId="1159" priority="896">
      <formula>INDIRECT(ADDRESS(ROW(),COLUMN()))=TRUNC(INDIRECT(ADDRESS(ROW(),COLUMN())))</formula>
    </cfRule>
  </conditionalFormatting>
  <conditionalFormatting sqref="AH57:AM57">
    <cfRule type="expression" dxfId="1158" priority="895">
      <formula>INDIRECT(ADDRESS(ROW(),COLUMN()))=TRUNC(INDIRECT(ADDRESS(ROW(),COLUMN())))</formula>
    </cfRule>
  </conditionalFormatting>
  <conditionalFormatting sqref="AN57">
    <cfRule type="expression" dxfId="1157" priority="894">
      <formula>INDIRECT(ADDRESS(ROW(),COLUMN()))=TRUNC(INDIRECT(ADDRESS(ROW(),COLUMN())))</formula>
    </cfRule>
  </conditionalFormatting>
  <conditionalFormatting sqref="AO57:AT57">
    <cfRule type="expression" dxfId="1156" priority="893">
      <formula>INDIRECT(ADDRESS(ROW(),COLUMN()))=TRUNC(INDIRECT(ADDRESS(ROW(),COLUMN())))</formula>
    </cfRule>
  </conditionalFormatting>
  <conditionalFormatting sqref="AU57">
    <cfRule type="expression" dxfId="1155" priority="892">
      <formula>INDIRECT(ADDRESS(ROW(),COLUMN()))=TRUNC(INDIRECT(ADDRESS(ROW(),COLUMN())))</formula>
    </cfRule>
  </conditionalFormatting>
  <conditionalFormatting sqref="AV57:AW57">
    <cfRule type="expression" dxfId="1154" priority="891">
      <formula>INDIRECT(ADDRESS(ROW(),COLUMN()))=TRUNC(INDIRECT(ADDRESS(ROW(),COLUMN())))</formula>
    </cfRule>
  </conditionalFormatting>
  <conditionalFormatting sqref="S60">
    <cfRule type="expression" dxfId="1153" priority="890">
      <formula>INDIRECT(ADDRESS(ROW(),COLUMN()))=TRUNC(INDIRECT(ADDRESS(ROW(),COLUMN())))</formula>
    </cfRule>
  </conditionalFormatting>
  <conditionalFormatting sqref="T60:Y60">
    <cfRule type="expression" dxfId="1152" priority="889">
      <formula>INDIRECT(ADDRESS(ROW(),COLUMN()))=TRUNC(INDIRECT(ADDRESS(ROW(),COLUMN())))</formula>
    </cfRule>
  </conditionalFormatting>
  <conditionalFormatting sqref="Z60">
    <cfRule type="expression" dxfId="1151" priority="888">
      <formula>INDIRECT(ADDRESS(ROW(),COLUMN()))=TRUNC(INDIRECT(ADDRESS(ROW(),COLUMN())))</formula>
    </cfRule>
  </conditionalFormatting>
  <conditionalFormatting sqref="AA60:AF60">
    <cfRule type="expression" dxfId="1150" priority="887">
      <formula>INDIRECT(ADDRESS(ROW(),COLUMN()))=TRUNC(INDIRECT(ADDRESS(ROW(),COLUMN())))</formula>
    </cfRule>
  </conditionalFormatting>
  <conditionalFormatting sqref="AG60">
    <cfRule type="expression" dxfId="1149" priority="886">
      <formula>INDIRECT(ADDRESS(ROW(),COLUMN()))=TRUNC(INDIRECT(ADDRESS(ROW(),COLUMN())))</formula>
    </cfRule>
  </conditionalFormatting>
  <conditionalFormatting sqref="AH60:AM60">
    <cfRule type="expression" dxfId="1148" priority="885">
      <formula>INDIRECT(ADDRESS(ROW(),COLUMN()))=TRUNC(INDIRECT(ADDRESS(ROW(),COLUMN())))</formula>
    </cfRule>
  </conditionalFormatting>
  <conditionalFormatting sqref="AN60">
    <cfRule type="expression" dxfId="1147" priority="884">
      <formula>INDIRECT(ADDRESS(ROW(),COLUMN()))=TRUNC(INDIRECT(ADDRESS(ROW(),COLUMN())))</formula>
    </cfRule>
  </conditionalFormatting>
  <conditionalFormatting sqref="AO60:AT60">
    <cfRule type="expression" dxfId="1146" priority="883">
      <formula>INDIRECT(ADDRESS(ROW(),COLUMN()))=TRUNC(INDIRECT(ADDRESS(ROW(),COLUMN())))</formula>
    </cfRule>
  </conditionalFormatting>
  <conditionalFormatting sqref="AU60">
    <cfRule type="expression" dxfId="1145" priority="882">
      <formula>INDIRECT(ADDRESS(ROW(),COLUMN()))=TRUNC(INDIRECT(ADDRESS(ROW(),COLUMN())))</formula>
    </cfRule>
  </conditionalFormatting>
  <conditionalFormatting sqref="AV60:AW60">
    <cfRule type="expression" dxfId="1144" priority="881">
      <formula>INDIRECT(ADDRESS(ROW(),COLUMN()))=TRUNC(INDIRECT(ADDRESS(ROW(),COLUMN())))</formula>
    </cfRule>
  </conditionalFormatting>
  <conditionalFormatting sqref="S63">
    <cfRule type="expression" dxfId="1143" priority="880">
      <formula>INDIRECT(ADDRESS(ROW(),COLUMN()))=TRUNC(INDIRECT(ADDRESS(ROW(),COLUMN())))</formula>
    </cfRule>
  </conditionalFormatting>
  <conditionalFormatting sqref="T63:Y63">
    <cfRule type="expression" dxfId="1142" priority="879">
      <formula>INDIRECT(ADDRESS(ROW(),COLUMN()))=TRUNC(INDIRECT(ADDRESS(ROW(),COLUMN())))</formula>
    </cfRule>
  </conditionalFormatting>
  <conditionalFormatting sqref="Z63">
    <cfRule type="expression" dxfId="1141" priority="878">
      <formula>INDIRECT(ADDRESS(ROW(),COLUMN()))=TRUNC(INDIRECT(ADDRESS(ROW(),COLUMN())))</formula>
    </cfRule>
  </conditionalFormatting>
  <conditionalFormatting sqref="AA63:AF63">
    <cfRule type="expression" dxfId="1140" priority="877">
      <formula>INDIRECT(ADDRESS(ROW(),COLUMN()))=TRUNC(INDIRECT(ADDRESS(ROW(),COLUMN())))</formula>
    </cfRule>
  </conditionalFormatting>
  <conditionalFormatting sqref="AG63">
    <cfRule type="expression" dxfId="1139" priority="876">
      <formula>INDIRECT(ADDRESS(ROW(),COLUMN()))=TRUNC(INDIRECT(ADDRESS(ROW(),COLUMN())))</formula>
    </cfRule>
  </conditionalFormatting>
  <conditionalFormatting sqref="AH63:AM63">
    <cfRule type="expression" dxfId="1138" priority="875">
      <formula>INDIRECT(ADDRESS(ROW(),COLUMN()))=TRUNC(INDIRECT(ADDRESS(ROW(),COLUMN())))</formula>
    </cfRule>
  </conditionalFormatting>
  <conditionalFormatting sqref="AN63">
    <cfRule type="expression" dxfId="1137" priority="874">
      <formula>INDIRECT(ADDRESS(ROW(),COLUMN()))=TRUNC(INDIRECT(ADDRESS(ROW(),COLUMN())))</formula>
    </cfRule>
  </conditionalFormatting>
  <conditionalFormatting sqref="AO63:AT63">
    <cfRule type="expression" dxfId="1136" priority="873">
      <formula>INDIRECT(ADDRESS(ROW(),COLUMN()))=TRUNC(INDIRECT(ADDRESS(ROW(),COLUMN())))</formula>
    </cfRule>
  </conditionalFormatting>
  <conditionalFormatting sqref="AU63">
    <cfRule type="expression" dxfId="1135" priority="872">
      <formula>INDIRECT(ADDRESS(ROW(),COLUMN()))=TRUNC(INDIRECT(ADDRESS(ROW(),COLUMN())))</formula>
    </cfRule>
  </conditionalFormatting>
  <conditionalFormatting sqref="AV63:AW63">
    <cfRule type="expression" dxfId="1134" priority="871">
      <formula>INDIRECT(ADDRESS(ROW(),COLUMN()))=TRUNC(INDIRECT(ADDRESS(ROW(),COLUMN())))</formula>
    </cfRule>
  </conditionalFormatting>
  <conditionalFormatting sqref="S66">
    <cfRule type="expression" dxfId="1133" priority="870">
      <formula>INDIRECT(ADDRESS(ROW(),COLUMN()))=TRUNC(INDIRECT(ADDRESS(ROW(),COLUMN())))</formula>
    </cfRule>
  </conditionalFormatting>
  <conditionalFormatting sqref="T66:Y66">
    <cfRule type="expression" dxfId="1132" priority="869">
      <formula>INDIRECT(ADDRESS(ROW(),COLUMN()))=TRUNC(INDIRECT(ADDRESS(ROW(),COLUMN())))</formula>
    </cfRule>
  </conditionalFormatting>
  <conditionalFormatting sqref="Z66">
    <cfRule type="expression" dxfId="1131" priority="868">
      <formula>INDIRECT(ADDRESS(ROW(),COLUMN()))=TRUNC(INDIRECT(ADDRESS(ROW(),COLUMN())))</formula>
    </cfRule>
  </conditionalFormatting>
  <conditionalFormatting sqref="AA66:AF66">
    <cfRule type="expression" dxfId="1130" priority="867">
      <formula>INDIRECT(ADDRESS(ROW(),COLUMN()))=TRUNC(INDIRECT(ADDRESS(ROW(),COLUMN())))</formula>
    </cfRule>
  </conditionalFormatting>
  <conditionalFormatting sqref="AG66">
    <cfRule type="expression" dxfId="1129" priority="866">
      <formula>INDIRECT(ADDRESS(ROW(),COLUMN()))=TRUNC(INDIRECT(ADDRESS(ROW(),COLUMN())))</formula>
    </cfRule>
  </conditionalFormatting>
  <conditionalFormatting sqref="AH66:AM66">
    <cfRule type="expression" dxfId="1128" priority="865">
      <formula>INDIRECT(ADDRESS(ROW(),COLUMN()))=TRUNC(INDIRECT(ADDRESS(ROW(),COLUMN())))</formula>
    </cfRule>
  </conditionalFormatting>
  <conditionalFormatting sqref="AN66">
    <cfRule type="expression" dxfId="1127" priority="864">
      <formula>INDIRECT(ADDRESS(ROW(),COLUMN()))=TRUNC(INDIRECT(ADDRESS(ROW(),COLUMN())))</formula>
    </cfRule>
  </conditionalFormatting>
  <conditionalFormatting sqref="AO66:AT66">
    <cfRule type="expression" dxfId="1126" priority="863">
      <formula>INDIRECT(ADDRESS(ROW(),COLUMN()))=TRUNC(INDIRECT(ADDRESS(ROW(),COLUMN())))</formula>
    </cfRule>
  </conditionalFormatting>
  <conditionalFormatting sqref="AU66">
    <cfRule type="expression" dxfId="1125" priority="862">
      <formula>INDIRECT(ADDRESS(ROW(),COLUMN()))=TRUNC(INDIRECT(ADDRESS(ROW(),COLUMN())))</formula>
    </cfRule>
  </conditionalFormatting>
  <conditionalFormatting sqref="AV66:AW66">
    <cfRule type="expression" dxfId="1124" priority="861">
      <formula>INDIRECT(ADDRESS(ROW(),COLUMN()))=TRUNC(INDIRECT(ADDRESS(ROW(),COLUMN())))</formula>
    </cfRule>
  </conditionalFormatting>
  <conditionalFormatting sqref="S69">
    <cfRule type="expression" dxfId="1123" priority="860">
      <formula>INDIRECT(ADDRESS(ROW(),COLUMN()))=TRUNC(INDIRECT(ADDRESS(ROW(),COLUMN())))</formula>
    </cfRule>
  </conditionalFormatting>
  <conditionalFormatting sqref="T69:Y69">
    <cfRule type="expression" dxfId="1122" priority="859">
      <formula>INDIRECT(ADDRESS(ROW(),COLUMN()))=TRUNC(INDIRECT(ADDRESS(ROW(),COLUMN())))</formula>
    </cfRule>
  </conditionalFormatting>
  <conditionalFormatting sqref="Z69">
    <cfRule type="expression" dxfId="1121" priority="858">
      <formula>INDIRECT(ADDRESS(ROW(),COLUMN()))=TRUNC(INDIRECT(ADDRESS(ROW(),COLUMN())))</formula>
    </cfRule>
  </conditionalFormatting>
  <conditionalFormatting sqref="AA69:AF69">
    <cfRule type="expression" dxfId="1120" priority="857">
      <formula>INDIRECT(ADDRESS(ROW(),COLUMN()))=TRUNC(INDIRECT(ADDRESS(ROW(),COLUMN())))</formula>
    </cfRule>
  </conditionalFormatting>
  <conditionalFormatting sqref="AG69">
    <cfRule type="expression" dxfId="1119" priority="856">
      <formula>INDIRECT(ADDRESS(ROW(),COLUMN()))=TRUNC(INDIRECT(ADDRESS(ROW(),COLUMN())))</formula>
    </cfRule>
  </conditionalFormatting>
  <conditionalFormatting sqref="AH69:AM69">
    <cfRule type="expression" dxfId="1118" priority="855">
      <formula>INDIRECT(ADDRESS(ROW(),COLUMN()))=TRUNC(INDIRECT(ADDRESS(ROW(),COLUMN())))</formula>
    </cfRule>
  </conditionalFormatting>
  <conditionalFormatting sqref="AN69">
    <cfRule type="expression" dxfId="1117" priority="854">
      <formula>INDIRECT(ADDRESS(ROW(),COLUMN()))=TRUNC(INDIRECT(ADDRESS(ROW(),COLUMN())))</formula>
    </cfRule>
  </conditionalFormatting>
  <conditionalFormatting sqref="AO69:AT69">
    <cfRule type="expression" dxfId="1116" priority="853">
      <formula>INDIRECT(ADDRESS(ROW(),COLUMN()))=TRUNC(INDIRECT(ADDRESS(ROW(),COLUMN())))</formula>
    </cfRule>
  </conditionalFormatting>
  <conditionalFormatting sqref="AU69">
    <cfRule type="expression" dxfId="1115" priority="852">
      <formula>INDIRECT(ADDRESS(ROW(),COLUMN()))=TRUNC(INDIRECT(ADDRESS(ROW(),COLUMN())))</formula>
    </cfRule>
  </conditionalFormatting>
  <conditionalFormatting sqref="AV69:AW69">
    <cfRule type="expression" dxfId="1114" priority="851">
      <formula>INDIRECT(ADDRESS(ROW(),COLUMN()))=TRUNC(INDIRECT(ADDRESS(ROW(),COLUMN())))</formula>
    </cfRule>
  </conditionalFormatting>
  <conditionalFormatting sqref="S72">
    <cfRule type="expression" dxfId="1113" priority="850">
      <formula>INDIRECT(ADDRESS(ROW(),COLUMN()))=TRUNC(INDIRECT(ADDRESS(ROW(),COLUMN())))</formula>
    </cfRule>
  </conditionalFormatting>
  <conditionalFormatting sqref="T72:Y72">
    <cfRule type="expression" dxfId="1112" priority="849">
      <formula>INDIRECT(ADDRESS(ROW(),COLUMN()))=TRUNC(INDIRECT(ADDRESS(ROW(),COLUMN())))</formula>
    </cfRule>
  </conditionalFormatting>
  <conditionalFormatting sqref="Z72">
    <cfRule type="expression" dxfId="1111" priority="848">
      <formula>INDIRECT(ADDRESS(ROW(),COLUMN()))=TRUNC(INDIRECT(ADDRESS(ROW(),COLUMN())))</formula>
    </cfRule>
  </conditionalFormatting>
  <conditionalFormatting sqref="AA72:AF72">
    <cfRule type="expression" dxfId="1110" priority="847">
      <formula>INDIRECT(ADDRESS(ROW(),COLUMN()))=TRUNC(INDIRECT(ADDRESS(ROW(),COLUMN())))</formula>
    </cfRule>
  </conditionalFormatting>
  <conditionalFormatting sqref="AG72">
    <cfRule type="expression" dxfId="1109" priority="846">
      <formula>INDIRECT(ADDRESS(ROW(),COLUMN()))=TRUNC(INDIRECT(ADDRESS(ROW(),COLUMN())))</formula>
    </cfRule>
  </conditionalFormatting>
  <conditionalFormatting sqref="AH72:AM72">
    <cfRule type="expression" dxfId="1108" priority="845">
      <formula>INDIRECT(ADDRESS(ROW(),COLUMN()))=TRUNC(INDIRECT(ADDRESS(ROW(),COLUMN())))</formula>
    </cfRule>
  </conditionalFormatting>
  <conditionalFormatting sqref="AN72">
    <cfRule type="expression" dxfId="1107" priority="844">
      <formula>INDIRECT(ADDRESS(ROW(),COLUMN()))=TRUNC(INDIRECT(ADDRESS(ROW(),COLUMN())))</formula>
    </cfRule>
  </conditionalFormatting>
  <conditionalFormatting sqref="AO72:AT72">
    <cfRule type="expression" dxfId="1106" priority="843">
      <formula>INDIRECT(ADDRESS(ROW(),COLUMN()))=TRUNC(INDIRECT(ADDRESS(ROW(),COLUMN())))</formula>
    </cfRule>
  </conditionalFormatting>
  <conditionalFormatting sqref="AU72">
    <cfRule type="expression" dxfId="1105" priority="842">
      <formula>INDIRECT(ADDRESS(ROW(),COLUMN()))=TRUNC(INDIRECT(ADDRESS(ROW(),COLUMN())))</formula>
    </cfRule>
  </conditionalFormatting>
  <conditionalFormatting sqref="AV72:AW72">
    <cfRule type="expression" dxfId="1104" priority="841">
      <formula>INDIRECT(ADDRESS(ROW(),COLUMN()))=TRUNC(INDIRECT(ADDRESS(ROW(),COLUMN())))</formula>
    </cfRule>
  </conditionalFormatting>
  <conditionalFormatting sqref="S75">
    <cfRule type="expression" dxfId="1103" priority="840">
      <formula>INDIRECT(ADDRESS(ROW(),COLUMN()))=TRUNC(INDIRECT(ADDRESS(ROW(),COLUMN())))</formula>
    </cfRule>
  </conditionalFormatting>
  <conditionalFormatting sqref="T75:Y75">
    <cfRule type="expression" dxfId="1102" priority="839">
      <formula>INDIRECT(ADDRESS(ROW(),COLUMN()))=TRUNC(INDIRECT(ADDRESS(ROW(),COLUMN())))</formula>
    </cfRule>
  </conditionalFormatting>
  <conditionalFormatting sqref="Z75">
    <cfRule type="expression" dxfId="1101" priority="838">
      <formula>INDIRECT(ADDRESS(ROW(),COLUMN()))=TRUNC(INDIRECT(ADDRESS(ROW(),COLUMN())))</formula>
    </cfRule>
  </conditionalFormatting>
  <conditionalFormatting sqref="AA75:AF75">
    <cfRule type="expression" dxfId="1100" priority="837">
      <formula>INDIRECT(ADDRESS(ROW(),COLUMN()))=TRUNC(INDIRECT(ADDRESS(ROW(),COLUMN())))</formula>
    </cfRule>
  </conditionalFormatting>
  <conditionalFormatting sqref="AG75">
    <cfRule type="expression" dxfId="1099" priority="836">
      <formula>INDIRECT(ADDRESS(ROW(),COLUMN()))=TRUNC(INDIRECT(ADDRESS(ROW(),COLUMN())))</formula>
    </cfRule>
  </conditionalFormatting>
  <conditionalFormatting sqref="AH75:AM75">
    <cfRule type="expression" dxfId="1098" priority="835">
      <formula>INDIRECT(ADDRESS(ROW(),COLUMN()))=TRUNC(INDIRECT(ADDRESS(ROW(),COLUMN())))</formula>
    </cfRule>
  </conditionalFormatting>
  <conditionalFormatting sqref="AN75">
    <cfRule type="expression" dxfId="1097" priority="834">
      <formula>INDIRECT(ADDRESS(ROW(),COLUMN()))=TRUNC(INDIRECT(ADDRESS(ROW(),COLUMN())))</formula>
    </cfRule>
  </conditionalFormatting>
  <conditionalFormatting sqref="AO75:AT75">
    <cfRule type="expression" dxfId="1096" priority="833">
      <formula>INDIRECT(ADDRESS(ROW(),COLUMN()))=TRUNC(INDIRECT(ADDRESS(ROW(),COLUMN())))</formula>
    </cfRule>
  </conditionalFormatting>
  <conditionalFormatting sqref="AU75">
    <cfRule type="expression" dxfId="1095" priority="832">
      <formula>INDIRECT(ADDRESS(ROW(),COLUMN()))=TRUNC(INDIRECT(ADDRESS(ROW(),COLUMN())))</formula>
    </cfRule>
  </conditionalFormatting>
  <conditionalFormatting sqref="AV75:AW75">
    <cfRule type="expression" dxfId="1094" priority="831">
      <formula>INDIRECT(ADDRESS(ROW(),COLUMN()))=TRUNC(INDIRECT(ADDRESS(ROW(),COLUMN())))</formula>
    </cfRule>
  </conditionalFormatting>
  <conditionalFormatting sqref="S78">
    <cfRule type="expression" dxfId="1093" priority="830">
      <formula>INDIRECT(ADDRESS(ROW(),COLUMN()))=TRUNC(INDIRECT(ADDRESS(ROW(),COLUMN())))</formula>
    </cfRule>
  </conditionalFormatting>
  <conditionalFormatting sqref="T78:Y78">
    <cfRule type="expression" dxfId="1092" priority="829">
      <formula>INDIRECT(ADDRESS(ROW(),COLUMN()))=TRUNC(INDIRECT(ADDRESS(ROW(),COLUMN())))</formula>
    </cfRule>
  </conditionalFormatting>
  <conditionalFormatting sqref="Z78">
    <cfRule type="expression" dxfId="1091" priority="828">
      <formula>INDIRECT(ADDRESS(ROW(),COLUMN()))=TRUNC(INDIRECT(ADDRESS(ROW(),COLUMN())))</formula>
    </cfRule>
  </conditionalFormatting>
  <conditionalFormatting sqref="AA78:AF78">
    <cfRule type="expression" dxfId="1090" priority="827">
      <formula>INDIRECT(ADDRESS(ROW(),COLUMN()))=TRUNC(INDIRECT(ADDRESS(ROW(),COLUMN())))</formula>
    </cfRule>
  </conditionalFormatting>
  <conditionalFormatting sqref="AG78">
    <cfRule type="expression" dxfId="1089" priority="826">
      <formula>INDIRECT(ADDRESS(ROW(),COLUMN()))=TRUNC(INDIRECT(ADDRESS(ROW(),COLUMN())))</formula>
    </cfRule>
  </conditionalFormatting>
  <conditionalFormatting sqref="AH78:AM78">
    <cfRule type="expression" dxfId="1088" priority="825">
      <formula>INDIRECT(ADDRESS(ROW(),COLUMN()))=TRUNC(INDIRECT(ADDRESS(ROW(),COLUMN())))</formula>
    </cfRule>
  </conditionalFormatting>
  <conditionalFormatting sqref="AN78">
    <cfRule type="expression" dxfId="1087" priority="824">
      <formula>INDIRECT(ADDRESS(ROW(),COLUMN()))=TRUNC(INDIRECT(ADDRESS(ROW(),COLUMN())))</formula>
    </cfRule>
  </conditionalFormatting>
  <conditionalFormatting sqref="AO78:AT78">
    <cfRule type="expression" dxfId="1086" priority="823">
      <formula>INDIRECT(ADDRESS(ROW(),COLUMN()))=TRUNC(INDIRECT(ADDRESS(ROW(),COLUMN())))</formula>
    </cfRule>
  </conditionalFormatting>
  <conditionalFormatting sqref="AU78">
    <cfRule type="expression" dxfId="1085" priority="822">
      <formula>INDIRECT(ADDRESS(ROW(),COLUMN()))=TRUNC(INDIRECT(ADDRESS(ROW(),COLUMN())))</formula>
    </cfRule>
  </conditionalFormatting>
  <conditionalFormatting sqref="AV78:AW78">
    <cfRule type="expression" dxfId="1084" priority="821">
      <formula>INDIRECT(ADDRESS(ROW(),COLUMN()))=TRUNC(INDIRECT(ADDRESS(ROW(),COLUMN())))</formula>
    </cfRule>
  </conditionalFormatting>
  <conditionalFormatting sqref="S81">
    <cfRule type="expression" dxfId="1083" priority="820">
      <formula>INDIRECT(ADDRESS(ROW(),COLUMN()))=TRUNC(INDIRECT(ADDRESS(ROW(),COLUMN())))</formula>
    </cfRule>
  </conditionalFormatting>
  <conditionalFormatting sqref="T81:Y81">
    <cfRule type="expression" dxfId="1082" priority="819">
      <formula>INDIRECT(ADDRESS(ROW(),COLUMN()))=TRUNC(INDIRECT(ADDRESS(ROW(),COLUMN())))</formula>
    </cfRule>
  </conditionalFormatting>
  <conditionalFormatting sqref="Z81">
    <cfRule type="expression" dxfId="1081" priority="818">
      <formula>INDIRECT(ADDRESS(ROW(),COLUMN()))=TRUNC(INDIRECT(ADDRESS(ROW(),COLUMN())))</formula>
    </cfRule>
  </conditionalFormatting>
  <conditionalFormatting sqref="AA81:AF81">
    <cfRule type="expression" dxfId="1080" priority="817">
      <formula>INDIRECT(ADDRESS(ROW(),COLUMN()))=TRUNC(INDIRECT(ADDRESS(ROW(),COLUMN())))</formula>
    </cfRule>
  </conditionalFormatting>
  <conditionalFormatting sqref="AG81">
    <cfRule type="expression" dxfId="1079" priority="816">
      <formula>INDIRECT(ADDRESS(ROW(),COLUMN()))=TRUNC(INDIRECT(ADDRESS(ROW(),COLUMN())))</formula>
    </cfRule>
  </conditionalFormatting>
  <conditionalFormatting sqref="AH81:AM81">
    <cfRule type="expression" dxfId="1078" priority="815">
      <formula>INDIRECT(ADDRESS(ROW(),COLUMN()))=TRUNC(INDIRECT(ADDRESS(ROW(),COLUMN())))</formula>
    </cfRule>
  </conditionalFormatting>
  <conditionalFormatting sqref="AN81">
    <cfRule type="expression" dxfId="1077" priority="814">
      <formula>INDIRECT(ADDRESS(ROW(),COLUMN()))=TRUNC(INDIRECT(ADDRESS(ROW(),COLUMN())))</formula>
    </cfRule>
  </conditionalFormatting>
  <conditionalFormatting sqref="AO81:AT81">
    <cfRule type="expression" dxfId="1076" priority="813">
      <formula>INDIRECT(ADDRESS(ROW(),COLUMN()))=TRUNC(INDIRECT(ADDRESS(ROW(),COLUMN())))</formula>
    </cfRule>
  </conditionalFormatting>
  <conditionalFormatting sqref="AU81">
    <cfRule type="expression" dxfId="1075" priority="812">
      <formula>INDIRECT(ADDRESS(ROW(),COLUMN()))=TRUNC(INDIRECT(ADDRESS(ROW(),COLUMN())))</formula>
    </cfRule>
  </conditionalFormatting>
  <conditionalFormatting sqref="AV81:AW81">
    <cfRule type="expression" dxfId="1074" priority="811">
      <formula>INDIRECT(ADDRESS(ROW(),COLUMN()))=TRUNC(INDIRECT(ADDRESS(ROW(),COLUMN())))</formula>
    </cfRule>
  </conditionalFormatting>
  <conditionalFormatting sqref="S84">
    <cfRule type="expression" dxfId="1073" priority="810">
      <formula>INDIRECT(ADDRESS(ROW(),COLUMN()))=TRUNC(INDIRECT(ADDRESS(ROW(),COLUMN())))</formula>
    </cfRule>
  </conditionalFormatting>
  <conditionalFormatting sqref="T84:Y84">
    <cfRule type="expression" dxfId="1072" priority="809">
      <formula>INDIRECT(ADDRESS(ROW(),COLUMN()))=TRUNC(INDIRECT(ADDRESS(ROW(),COLUMN())))</formula>
    </cfRule>
  </conditionalFormatting>
  <conditionalFormatting sqref="Z84">
    <cfRule type="expression" dxfId="1071" priority="808">
      <formula>INDIRECT(ADDRESS(ROW(),COLUMN()))=TRUNC(INDIRECT(ADDRESS(ROW(),COLUMN())))</formula>
    </cfRule>
  </conditionalFormatting>
  <conditionalFormatting sqref="AA84:AF84">
    <cfRule type="expression" dxfId="1070" priority="807">
      <formula>INDIRECT(ADDRESS(ROW(),COLUMN()))=TRUNC(INDIRECT(ADDRESS(ROW(),COLUMN())))</formula>
    </cfRule>
  </conditionalFormatting>
  <conditionalFormatting sqref="AG84">
    <cfRule type="expression" dxfId="1069" priority="806">
      <formula>INDIRECT(ADDRESS(ROW(),COLUMN()))=TRUNC(INDIRECT(ADDRESS(ROW(),COLUMN())))</formula>
    </cfRule>
  </conditionalFormatting>
  <conditionalFormatting sqref="AH84:AM84">
    <cfRule type="expression" dxfId="1068" priority="805">
      <formula>INDIRECT(ADDRESS(ROW(),COLUMN()))=TRUNC(INDIRECT(ADDRESS(ROW(),COLUMN())))</formula>
    </cfRule>
  </conditionalFormatting>
  <conditionalFormatting sqref="AN84">
    <cfRule type="expression" dxfId="1067" priority="804">
      <formula>INDIRECT(ADDRESS(ROW(),COLUMN()))=TRUNC(INDIRECT(ADDRESS(ROW(),COLUMN())))</formula>
    </cfRule>
  </conditionalFormatting>
  <conditionalFormatting sqref="AO84:AT84">
    <cfRule type="expression" dxfId="1066" priority="803">
      <formula>INDIRECT(ADDRESS(ROW(),COLUMN()))=TRUNC(INDIRECT(ADDRESS(ROW(),COLUMN())))</formula>
    </cfRule>
  </conditionalFormatting>
  <conditionalFormatting sqref="AU84">
    <cfRule type="expression" dxfId="1065" priority="802">
      <formula>INDIRECT(ADDRESS(ROW(),COLUMN()))=TRUNC(INDIRECT(ADDRESS(ROW(),COLUMN())))</formula>
    </cfRule>
  </conditionalFormatting>
  <conditionalFormatting sqref="AV84:AW84">
    <cfRule type="expression" dxfId="1064" priority="801">
      <formula>INDIRECT(ADDRESS(ROW(),COLUMN()))=TRUNC(INDIRECT(ADDRESS(ROW(),COLUMN())))</formula>
    </cfRule>
  </conditionalFormatting>
  <conditionalFormatting sqref="S87">
    <cfRule type="expression" dxfId="1063" priority="800">
      <formula>INDIRECT(ADDRESS(ROW(),COLUMN()))=TRUNC(INDIRECT(ADDRESS(ROW(),COLUMN())))</formula>
    </cfRule>
  </conditionalFormatting>
  <conditionalFormatting sqref="T87:Y87">
    <cfRule type="expression" dxfId="1062" priority="799">
      <formula>INDIRECT(ADDRESS(ROW(),COLUMN()))=TRUNC(INDIRECT(ADDRESS(ROW(),COLUMN())))</formula>
    </cfRule>
  </conditionalFormatting>
  <conditionalFormatting sqref="Z87">
    <cfRule type="expression" dxfId="1061" priority="798">
      <formula>INDIRECT(ADDRESS(ROW(),COLUMN()))=TRUNC(INDIRECT(ADDRESS(ROW(),COLUMN())))</formula>
    </cfRule>
  </conditionalFormatting>
  <conditionalFormatting sqref="AA87:AF87">
    <cfRule type="expression" dxfId="1060" priority="797">
      <formula>INDIRECT(ADDRESS(ROW(),COLUMN()))=TRUNC(INDIRECT(ADDRESS(ROW(),COLUMN())))</formula>
    </cfRule>
  </conditionalFormatting>
  <conditionalFormatting sqref="AG87">
    <cfRule type="expression" dxfId="1059" priority="796">
      <formula>INDIRECT(ADDRESS(ROW(),COLUMN()))=TRUNC(INDIRECT(ADDRESS(ROW(),COLUMN())))</formula>
    </cfRule>
  </conditionalFormatting>
  <conditionalFormatting sqref="AH87:AM87">
    <cfRule type="expression" dxfId="1058" priority="795">
      <formula>INDIRECT(ADDRESS(ROW(),COLUMN()))=TRUNC(INDIRECT(ADDRESS(ROW(),COLUMN())))</formula>
    </cfRule>
  </conditionalFormatting>
  <conditionalFormatting sqref="AN87">
    <cfRule type="expression" dxfId="1057" priority="794">
      <formula>INDIRECT(ADDRESS(ROW(),COLUMN()))=TRUNC(INDIRECT(ADDRESS(ROW(),COLUMN())))</formula>
    </cfRule>
  </conditionalFormatting>
  <conditionalFormatting sqref="AO87:AT87">
    <cfRule type="expression" dxfId="1056" priority="793">
      <formula>INDIRECT(ADDRESS(ROW(),COLUMN()))=TRUNC(INDIRECT(ADDRESS(ROW(),COLUMN())))</formula>
    </cfRule>
  </conditionalFormatting>
  <conditionalFormatting sqref="AU87">
    <cfRule type="expression" dxfId="1055" priority="792">
      <formula>INDIRECT(ADDRESS(ROW(),COLUMN()))=TRUNC(INDIRECT(ADDRESS(ROW(),COLUMN())))</formula>
    </cfRule>
  </conditionalFormatting>
  <conditionalFormatting sqref="AV87:AW87">
    <cfRule type="expression" dxfId="1054" priority="791">
      <formula>INDIRECT(ADDRESS(ROW(),COLUMN()))=TRUNC(INDIRECT(ADDRESS(ROW(),COLUMN())))</formula>
    </cfRule>
  </conditionalFormatting>
  <conditionalFormatting sqref="S90">
    <cfRule type="expression" dxfId="1053" priority="790">
      <formula>INDIRECT(ADDRESS(ROW(),COLUMN()))=TRUNC(INDIRECT(ADDRESS(ROW(),COLUMN())))</formula>
    </cfRule>
  </conditionalFormatting>
  <conditionalFormatting sqref="T90:Y90">
    <cfRule type="expression" dxfId="1052" priority="789">
      <formula>INDIRECT(ADDRESS(ROW(),COLUMN()))=TRUNC(INDIRECT(ADDRESS(ROW(),COLUMN())))</formula>
    </cfRule>
  </conditionalFormatting>
  <conditionalFormatting sqref="Z90">
    <cfRule type="expression" dxfId="1051" priority="788">
      <formula>INDIRECT(ADDRESS(ROW(),COLUMN()))=TRUNC(INDIRECT(ADDRESS(ROW(),COLUMN())))</formula>
    </cfRule>
  </conditionalFormatting>
  <conditionalFormatting sqref="AA90:AF90">
    <cfRule type="expression" dxfId="1050" priority="787">
      <formula>INDIRECT(ADDRESS(ROW(),COLUMN()))=TRUNC(INDIRECT(ADDRESS(ROW(),COLUMN())))</formula>
    </cfRule>
  </conditionalFormatting>
  <conditionalFormatting sqref="AG90">
    <cfRule type="expression" dxfId="1049" priority="786">
      <formula>INDIRECT(ADDRESS(ROW(),COLUMN()))=TRUNC(INDIRECT(ADDRESS(ROW(),COLUMN())))</formula>
    </cfRule>
  </conditionalFormatting>
  <conditionalFormatting sqref="AH90:AM90">
    <cfRule type="expression" dxfId="1048" priority="785">
      <formula>INDIRECT(ADDRESS(ROW(),COLUMN()))=TRUNC(INDIRECT(ADDRESS(ROW(),COLUMN())))</formula>
    </cfRule>
  </conditionalFormatting>
  <conditionalFormatting sqref="AN90">
    <cfRule type="expression" dxfId="1047" priority="784">
      <formula>INDIRECT(ADDRESS(ROW(),COLUMN()))=TRUNC(INDIRECT(ADDRESS(ROW(),COLUMN())))</formula>
    </cfRule>
  </conditionalFormatting>
  <conditionalFormatting sqref="AO90:AT90">
    <cfRule type="expression" dxfId="1046" priority="783">
      <formula>INDIRECT(ADDRESS(ROW(),COLUMN()))=TRUNC(INDIRECT(ADDRESS(ROW(),COLUMN())))</formula>
    </cfRule>
  </conditionalFormatting>
  <conditionalFormatting sqref="AU90">
    <cfRule type="expression" dxfId="1045" priority="782">
      <formula>INDIRECT(ADDRESS(ROW(),COLUMN()))=TRUNC(INDIRECT(ADDRESS(ROW(),COLUMN())))</formula>
    </cfRule>
  </conditionalFormatting>
  <conditionalFormatting sqref="AV90:AW90">
    <cfRule type="expression" dxfId="1044" priority="781">
      <formula>INDIRECT(ADDRESS(ROW(),COLUMN()))=TRUNC(INDIRECT(ADDRESS(ROW(),COLUMN())))</formula>
    </cfRule>
  </conditionalFormatting>
  <conditionalFormatting sqref="S93">
    <cfRule type="expression" dxfId="1043" priority="780">
      <formula>INDIRECT(ADDRESS(ROW(),COLUMN()))=TRUNC(INDIRECT(ADDRESS(ROW(),COLUMN())))</formula>
    </cfRule>
  </conditionalFormatting>
  <conditionalFormatting sqref="T93:Y93">
    <cfRule type="expression" dxfId="1042" priority="779">
      <formula>INDIRECT(ADDRESS(ROW(),COLUMN()))=TRUNC(INDIRECT(ADDRESS(ROW(),COLUMN())))</formula>
    </cfRule>
  </conditionalFormatting>
  <conditionalFormatting sqref="Z93">
    <cfRule type="expression" dxfId="1041" priority="778">
      <formula>INDIRECT(ADDRESS(ROW(),COLUMN()))=TRUNC(INDIRECT(ADDRESS(ROW(),COLUMN())))</formula>
    </cfRule>
  </conditionalFormatting>
  <conditionalFormatting sqref="AA93:AF93">
    <cfRule type="expression" dxfId="1040" priority="777">
      <formula>INDIRECT(ADDRESS(ROW(),COLUMN()))=TRUNC(INDIRECT(ADDRESS(ROW(),COLUMN())))</formula>
    </cfRule>
  </conditionalFormatting>
  <conditionalFormatting sqref="AG93">
    <cfRule type="expression" dxfId="1039" priority="776">
      <formula>INDIRECT(ADDRESS(ROW(),COLUMN()))=TRUNC(INDIRECT(ADDRESS(ROW(),COLUMN())))</formula>
    </cfRule>
  </conditionalFormatting>
  <conditionalFormatting sqref="AH93:AM93">
    <cfRule type="expression" dxfId="1038" priority="775">
      <formula>INDIRECT(ADDRESS(ROW(),COLUMN()))=TRUNC(INDIRECT(ADDRESS(ROW(),COLUMN())))</formula>
    </cfRule>
  </conditionalFormatting>
  <conditionalFormatting sqref="AN93">
    <cfRule type="expression" dxfId="1037" priority="774">
      <formula>INDIRECT(ADDRESS(ROW(),COLUMN()))=TRUNC(INDIRECT(ADDRESS(ROW(),COLUMN())))</formula>
    </cfRule>
  </conditionalFormatting>
  <conditionalFormatting sqref="AO93:AT93">
    <cfRule type="expression" dxfId="1036" priority="773">
      <formula>INDIRECT(ADDRESS(ROW(),COLUMN()))=TRUNC(INDIRECT(ADDRESS(ROW(),COLUMN())))</formula>
    </cfRule>
  </conditionalFormatting>
  <conditionalFormatting sqref="AU93">
    <cfRule type="expression" dxfId="1035" priority="772">
      <formula>INDIRECT(ADDRESS(ROW(),COLUMN()))=TRUNC(INDIRECT(ADDRESS(ROW(),COLUMN())))</formula>
    </cfRule>
  </conditionalFormatting>
  <conditionalFormatting sqref="AV93:AW93">
    <cfRule type="expression" dxfId="1034" priority="771">
      <formula>INDIRECT(ADDRESS(ROW(),COLUMN()))=TRUNC(INDIRECT(ADDRESS(ROW(),COLUMN())))</formula>
    </cfRule>
  </conditionalFormatting>
  <conditionalFormatting sqref="S96">
    <cfRule type="expression" dxfId="1033" priority="770">
      <formula>INDIRECT(ADDRESS(ROW(),COLUMN()))=TRUNC(INDIRECT(ADDRESS(ROW(),COLUMN())))</formula>
    </cfRule>
  </conditionalFormatting>
  <conditionalFormatting sqref="T96:Y96">
    <cfRule type="expression" dxfId="1032" priority="769">
      <formula>INDIRECT(ADDRESS(ROW(),COLUMN()))=TRUNC(INDIRECT(ADDRESS(ROW(),COLUMN())))</formula>
    </cfRule>
  </conditionalFormatting>
  <conditionalFormatting sqref="Z96">
    <cfRule type="expression" dxfId="1031" priority="768">
      <formula>INDIRECT(ADDRESS(ROW(),COLUMN()))=TRUNC(INDIRECT(ADDRESS(ROW(),COLUMN())))</formula>
    </cfRule>
  </conditionalFormatting>
  <conditionalFormatting sqref="AA96:AF96">
    <cfRule type="expression" dxfId="1030" priority="767">
      <formula>INDIRECT(ADDRESS(ROW(),COLUMN()))=TRUNC(INDIRECT(ADDRESS(ROW(),COLUMN())))</formula>
    </cfRule>
  </conditionalFormatting>
  <conditionalFormatting sqref="AG96">
    <cfRule type="expression" dxfId="1029" priority="766">
      <formula>INDIRECT(ADDRESS(ROW(),COLUMN()))=TRUNC(INDIRECT(ADDRESS(ROW(),COLUMN())))</formula>
    </cfRule>
  </conditionalFormatting>
  <conditionalFormatting sqref="AH96:AM96">
    <cfRule type="expression" dxfId="1028" priority="765">
      <formula>INDIRECT(ADDRESS(ROW(),COLUMN()))=TRUNC(INDIRECT(ADDRESS(ROW(),COLUMN())))</formula>
    </cfRule>
  </conditionalFormatting>
  <conditionalFormatting sqref="AN96">
    <cfRule type="expression" dxfId="1027" priority="764">
      <formula>INDIRECT(ADDRESS(ROW(),COLUMN()))=TRUNC(INDIRECT(ADDRESS(ROW(),COLUMN())))</formula>
    </cfRule>
  </conditionalFormatting>
  <conditionalFormatting sqref="AO96:AT96">
    <cfRule type="expression" dxfId="1026" priority="763">
      <formula>INDIRECT(ADDRESS(ROW(),COLUMN()))=TRUNC(INDIRECT(ADDRESS(ROW(),COLUMN())))</formula>
    </cfRule>
  </conditionalFormatting>
  <conditionalFormatting sqref="AU96">
    <cfRule type="expression" dxfId="1025" priority="762">
      <formula>INDIRECT(ADDRESS(ROW(),COLUMN()))=TRUNC(INDIRECT(ADDRESS(ROW(),COLUMN())))</formula>
    </cfRule>
  </conditionalFormatting>
  <conditionalFormatting sqref="AV96:AW96">
    <cfRule type="expression" dxfId="1024" priority="761">
      <formula>INDIRECT(ADDRESS(ROW(),COLUMN()))=TRUNC(INDIRECT(ADDRESS(ROW(),COLUMN())))</formula>
    </cfRule>
  </conditionalFormatting>
  <conditionalFormatting sqref="S99">
    <cfRule type="expression" dxfId="1023" priority="760">
      <formula>INDIRECT(ADDRESS(ROW(),COLUMN()))=TRUNC(INDIRECT(ADDRESS(ROW(),COLUMN())))</formula>
    </cfRule>
  </conditionalFormatting>
  <conditionalFormatting sqref="T99:Y99">
    <cfRule type="expression" dxfId="1022" priority="759">
      <formula>INDIRECT(ADDRESS(ROW(),COLUMN()))=TRUNC(INDIRECT(ADDRESS(ROW(),COLUMN())))</formula>
    </cfRule>
  </conditionalFormatting>
  <conditionalFormatting sqref="Z99">
    <cfRule type="expression" dxfId="1021" priority="758">
      <formula>INDIRECT(ADDRESS(ROW(),COLUMN()))=TRUNC(INDIRECT(ADDRESS(ROW(),COLUMN())))</formula>
    </cfRule>
  </conditionalFormatting>
  <conditionalFormatting sqref="AA99:AF99">
    <cfRule type="expression" dxfId="1020" priority="757">
      <formula>INDIRECT(ADDRESS(ROW(),COLUMN()))=TRUNC(INDIRECT(ADDRESS(ROW(),COLUMN())))</formula>
    </cfRule>
  </conditionalFormatting>
  <conditionalFormatting sqref="AG99">
    <cfRule type="expression" dxfId="1019" priority="756">
      <formula>INDIRECT(ADDRESS(ROW(),COLUMN()))=TRUNC(INDIRECT(ADDRESS(ROW(),COLUMN())))</formula>
    </cfRule>
  </conditionalFormatting>
  <conditionalFormatting sqref="AH99:AM99">
    <cfRule type="expression" dxfId="1018" priority="755">
      <formula>INDIRECT(ADDRESS(ROW(),COLUMN()))=TRUNC(INDIRECT(ADDRESS(ROW(),COLUMN())))</formula>
    </cfRule>
  </conditionalFormatting>
  <conditionalFormatting sqref="AN99">
    <cfRule type="expression" dxfId="1017" priority="754">
      <formula>INDIRECT(ADDRESS(ROW(),COLUMN()))=TRUNC(INDIRECT(ADDRESS(ROW(),COLUMN())))</formula>
    </cfRule>
  </conditionalFormatting>
  <conditionalFormatting sqref="AO99:AT99">
    <cfRule type="expression" dxfId="1016" priority="753">
      <formula>INDIRECT(ADDRESS(ROW(),COLUMN()))=TRUNC(INDIRECT(ADDRESS(ROW(),COLUMN())))</formula>
    </cfRule>
  </conditionalFormatting>
  <conditionalFormatting sqref="AU99">
    <cfRule type="expression" dxfId="1015" priority="752">
      <formula>INDIRECT(ADDRESS(ROW(),COLUMN()))=TRUNC(INDIRECT(ADDRESS(ROW(),COLUMN())))</formula>
    </cfRule>
  </conditionalFormatting>
  <conditionalFormatting sqref="AV99:AW99">
    <cfRule type="expression" dxfId="1014" priority="751">
      <formula>INDIRECT(ADDRESS(ROW(),COLUMN()))=TRUNC(INDIRECT(ADDRESS(ROW(),COLUMN())))</formula>
    </cfRule>
  </conditionalFormatting>
  <conditionalFormatting sqref="S102">
    <cfRule type="expression" dxfId="1013" priority="750">
      <formula>INDIRECT(ADDRESS(ROW(),COLUMN()))=TRUNC(INDIRECT(ADDRESS(ROW(),COLUMN())))</formula>
    </cfRule>
  </conditionalFormatting>
  <conditionalFormatting sqref="T102:Y102">
    <cfRule type="expression" dxfId="1012" priority="749">
      <formula>INDIRECT(ADDRESS(ROW(),COLUMN()))=TRUNC(INDIRECT(ADDRESS(ROW(),COLUMN())))</formula>
    </cfRule>
  </conditionalFormatting>
  <conditionalFormatting sqref="Z102">
    <cfRule type="expression" dxfId="1011" priority="748">
      <formula>INDIRECT(ADDRESS(ROW(),COLUMN()))=TRUNC(INDIRECT(ADDRESS(ROW(),COLUMN())))</formula>
    </cfRule>
  </conditionalFormatting>
  <conditionalFormatting sqref="AA102:AF102">
    <cfRule type="expression" dxfId="1010" priority="747">
      <formula>INDIRECT(ADDRESS(ROW(),COLUMN()))=TRUNC(INDIRECT(ADDRESS(ROW(),COLUMN())))</formula>
    </cfRule>
  </conditionalFormatting>
  <conditionalFormatting sqref="AG102">
    <cfRule type="expression" dxfId="1009" priority="746">
      <formula>INDIRECT(ADDRESS(ROW(),COLUMN()))=TRUNC(INDIRECT(ADDRESS(ROW(),COLUMN())))</formula>
    </cfRule>
  </conditionalFormatting>
  <conditionalFormatting sqref="AH102:AM102">
    <cfRule type="expression" dxfId="1008" priority="745">
      <formula>INDIRECT(ADDRESS(ROW(),COLUMN()))=TRUNC(INDIRECT(ADDRESS(ROW(),COLUMN())))</formula>
    </cfRule>
  </conditionalFormatting>
  <conditionalFormatting sqref="AN102">
    <cfRule type="expression" dxfId="1007" priority="744">
      <formula>INDIRECT(ADDRESS(ROW(),COLUMN()))=TRUNC(INDIRECT(ADDRESS(ROW(),COLUMN())))</formula>
    </cfRule>
  </conditionalFormatting>
  <conditionalFormatting sqref="AO102:AT102">
    <cfRule type="expression" dxfId="1006" priority="743">
      <formula>INDIRECT(ADDRESS(ROW(),COLUMN()))=TRUNC(INDIRECT(ADDRESS(ROW(),COLUMN())))</formula>
    </cfRule>
  </conditionalFormatting>
  <conditionalFormatting sqref="AU102">
    <cfRule type="expression" dxfId="1005" priority="742">
      <formula>INDIRECT(ADDRESS(ROW(),COLUMN()))=TRUNC(INDIRECT(ADDRESS(ROW(),COLUMN())))</formula>
    </cfRule>
  </conditionalFormatting>
  <conditionalFormatting sqref="AV102:AW102">
    <cfRule type="expression" dxfId="1004" priority="741">
      <formula>INDIRECT(ADDRESS(ROW(),COLUMN()))=TRUNC(INDIRECT(ADDRESS(ROW(),COLUMN())))</formula>
    </cfRule>
  </conditionalFormatting>
  <conditionalFormatting sqref="S105">
    <cfRule type="expression" dxfId="1003" priority="740">
      <formula>INDIRECT(ADDRESS(ROW(),COLUMN()))=TRUNC(INDIRECT(ADDRESS(ROW(),COLUMN())))</formula>
    </cfRule>
  </conditionalFormatting>
  <conditionalFormatting sqref="T105:Y105">
    <cfRule type="expression" dxfId="1002" priority="739">
      <formula>INDIRECT(ADDRESS(ROW(),COLUMN()))=TRUNC(INDIRECT(ADDRESS(ROW(),COLUMN())))</formula>
    </cfRule>
  </conditionalFormatting>
  <conditionalFormatting sqref="Z105">
    <cfRule type="expression" dxfId="1001" priority="738">
      <formula>INDIRECT(ADDRESS(ROW(),COLUMN()))=TRUNC(INDIRECT(ADDRESS(ROW(),COLUMN())))</formula>
    </cfRule>
  </conditionalFormatting>
  <conditionalFormatting sqref="AA105:AF105">
    <cfRule type="expression" dxfId="1000" priority="737">
      <formula>INDIRECT(ADDRESS(ROW(),COLUMN()))=TRUNC(INDIRECT(ADDRESS(ROW(),COLUMN())))</formula>
    </cfRule>
  </conditionalFormatting>
  <conditionalFormatting sqref="AG105">
    <cfRule type="expression" dxfId="999" priority="736">
      <formula>INDIRECT(ADDRESS(ROW(),COLUMN()))=TRUNC(INDIRECT(ADDRESS(ROW(),COLUMN())))</formula>
    </cfRule>
  </conditionalFormatting>
  <conditionalFormatting sqref="AH105:AM105">
    <cfRule type="expression" dxfId="998" priority="735">
      <formula>INDIRECT(ADDRESS(ROW(),COLUMN()))=TRUNC(INDIRECT(ADDRESS(ROW(),COLUMN())))</formula>
    </cfRule>
  </conditionalFormatting>
  <conditionalFormatting sqref="AN105">
    <cfRule type="expression" dxfId="997" priority="734">
      <formula>INDIRECT(ADDRESS(ROW(),COLUMN()))=TRUNC(INDIRECT(ADDRESS(ROW(),COLUMN())))</formula>
    </cfRule>
  </conditionalFormatting>
  <conditionalFormatting sqref="AO105:AT105">
    <cfRule type="expression" dxfId="996" priority="733">
      <formula>INDIRECT(ADDRESS(ROW(),COLUMN()))=TRUNC(INDIRECT(ADDRESS(ROW(),COLUMN())))</formula>
    </cfRule>
  </conditionalFormatting>
  <conditionalFormatting sqref="AU105">
    <cfRule type="expression" dxfId="995" priority="732">
      <formula>INDIRECT(ADDRESS(ROW(),COLUMN()))=TRUNC(INDIRECT(ADDRESS(ROW(),COLUMN())))</formula>
    </cfRule>
  </conditionalFormatting>
  <conditionalFormatting sqref="AV105:AW105">
    <cfRule type="expression" dxfId="994" priority="731">
      <formula>INDIRECT(ADDRESS(ROW(),COLUMN()))=TRUNC(INDIRECT(ADDRESS(ROW(),COLUMN())))</formula>
    </cfRule>
  </conditionalFormatting>
  <conditionalFormatting sqref="S108">
    <cfRule type="expression" dxfId="993" priority="730">
      <formula>INDIRECT(ADDRESS(ROW(),COLUMN()))=TRUNC(INDIRECT(ADDRESS(ROW(),COLUMN())))</formula>
    </cfRule>
  </conditionalFormatting>
  <conditionalFormatting sqref="T108:Y108">
    <cfRule type="expression" dxfId="992" priority="729">
      <formula>INDIRECT(ADDRESS(ROW(),COLUMN()))=TRUNC(INDIRECT(ADDRESS(ROW(),COLUMN())))</formula>
    </cfRule>
  </conditionalFormatting>
  <conditionalFormatting sqref="Z108">
    <cfRule type="expression" dxfId="991" priority="728">
      <formula>INDIRECT(ADDRESS(ROW(),COLUMN()))=TRUNC(INDIRECT(ADDRESS(ROW(),COLUMN())))</formula>
    </cfRule>
  </conditionalFormatting>
  <conditionalFormatting sqref="AA108:AF108">
    <cfRule type="expression" dxfId="990" priority="727">
      <formula>INDIRECT(ADDRESS(ROW(),COLUMN()))=TRUNC(INDIRECT(ADDRESS(ROW(),COLUMN())))</formula>
    </cfRule>
  </conditionalFormatting>
  <conditionalFormatting sqref="AG108">
    <cfRule type="expression" dxfId="989" priority="726">
      <formula>INDIRECT(ADDRESS(ROW(),COLUMN()))=TRUNC(INDIRECT(ADDRESS(ROW(),COLUMN())))</formula>
    </cfRule>
  </conditionalFormatting>
  <conditionalFormatting sqref="AH108:AM108">
    <cfRule type="expression" dxfId="988" priority="725">
      <formula>INDIRECT(ADDRESS(ROW(),COLUMN()))=TRUNC(INDIRECT(ADDRESS(ROW(),COLUMN())))</formula>
    </cfRule>
  </conditionalFormatting>
  <conditionalFormatting sqref="AN108">
    <cfRule type="expression" dxfId="987" priority="724">
      <formula>INDIRECT(ADDRESS(ROW(),COLUMN()))=TRUNC(INDIRECT(ADDRESS(ROW(),COLUMN())))</formula>
    </cfRule>
  </conditionalFormatting>
  <conditionalFormatting sqref="AO108:AT108">
    <cfRule type="expression" dxfId="986" priority="723">
      <formula>INDIRECT(ADDRESS(ROW(),COLUMN()))=TRUNC(INDIRECT(ADDRESS(ROW(),COLUMN())))</formula>
    </cfRule>
  </conditionalFormatting>
  <conditionalFormatting sqref="AU108">
    <cfRule type="expression" dxfId="985" priority="722">
      <formula>INDIRECT(ADDRESS(ROW(),COLUMN()))=TRUNC(INDIRECT(ADDRESS(ROW(),COLUMN())))</formula>
    </cfRule>
  </conditionalFormatting>
  <conditionalFormatting sqref="AV108:AW108">
    <cfRule type="expression" dxfId="984" priority="721">
      <formula>INDIRECT(ADDRESS(ROW(),COLUMN()))=TRUNC(INDIRECT(ADDRESS(ROW(),COLUMN())))</formula>
    </cfRule>
  </conditionalFormatting>
  <conditionalFormatting sqref="S111">
    <cfRule type="expression" dxfId="983" priority="720">
      <formula>INDIRECT(ADDRESS(ROW(),COLUMN()))=TRUNC(INDIRECT(ADDRESS(ROW(),COLUMN())))</formula>
    </cfRule>
  </conditionalFormatting>
  <conditionalFormatting sqref="T111:Y111">
    <cfRule type="expression" dxfId="982" priority="719">
      <formula>INDIRECT(ADDRESS(ROW(),COLUMN()))=TRUNC(INDIRECT(ADDRESS(ROW(),COLUMN())))</formula>
    </cfRule>
  </conditionalFormatting>
  <conditionalFormatting sqref="Z111">
    <cfRule type="expression" dxfId="981" priority="718">
      <formula>INDIRECT(ADDRESS(ROW(),COLUMN()))=TRUNC(INDIRECT(ADDRESS(ROW(),COLUMN())))</formula>
    </cfRule>
  </conditionalFormatting>
  <conditionalFormatting sqref="AA111:AF111">
    <cfRule type="expression" dxfId="980" priority="717">
      <formula>INDIRECT(ADDRESS(ROW(),COLUMN()))=TRUNC(INDIRECT(ADDRESS(ROW(),COLUMN())))</formula>
    </cfRule>
  </conditionalFormatting>
  <conditionalFormatting sqref="AG111">
    <cfRule type="expression" dxfId="979" priority="716">
      <formula>INDIRECT(ADDRESS(ROW(),COLUMN()))=TRUNC(INDIRECT(ADDRESS(ROW(),COLUMN())))</formula>
    </cfRule>
  </conditionalFormatting>
  <conditionalFormatting sqref="AH111:AM111">
    <cfRule type="expression" dxfId="978" priority="715">
      <formula>INDIRECT(ADDRESS(ROW(),COLUMN()))=TRUNC(INDIRECT(ADDRESS(ROW(),COLUMN())))</formula>
    </cfRule>
  </conditionalFormatting>
  <conditionalFormatting sqref="AN111">
    <cfRule type="expression" dxfId="977" priority="714">
      <formula>INDIRECT(ADDRESS(ROW(),COLUMN()))=TRUNC(INDIRECT(ADDRESS(ROW(),COLUMN())))</formula>
    </cfRule>
  </conditionalFormatting>
  <conditionalFormatting sqref="AO111:AT111">
    <cfRule type="expression" dxfId="976" priority="713">
      <formula>INDIRECT(ADDRESS(ROW(),COLUMN()))=TRUNC(INDIRECT(ADDRESS(ROW(),COLUMN())))</formula>
    </cfRule>
  </conditionalFormatting>
  <conditionalFormatting sqref="AU111">
    <cfRule type="expression" dxfId="975" priority="712">
      <formula>INDIRECT(ADDRESS(ROW(),COLUMN()))=TRUNC(INDIRECT(ADDRESS(ROW(),COLUMN())))</formula>
    </cfRule>
  </conditionalFormatting>
  <conditionalFormatting sqref="AV111:AW111">
    <cfRule type="expression" dxfId="974" priority="711">
      <formula>INDIRECT(ADDRESS(ROW(),COLUMN()))=TRUNC(INDIRECT(ADDRESS(ROW(),COLUMN())))</formula>
    </cfRule>
  </conditionalFormatting>
  <conditionalFormatting sqref="S114">
    <cfRule type="expression" dxfId="973" priority="710">
      <formula>INDIRECT(ADDRESS(ROW(),COLUMN()))=TRUNC(INDIRECT(ADDRESS(ROW(),COLUMN())))</formula>
    </cfRule>
  </conditionalFormatting>
  <conditionalFormatting sqref="T114:Y114">
    <cfRule type="expression" dxfId="972" priority="709">
      <formula>INDIRECT(ADDRESS(ROW(),COLUMN()))=TRUNC(INDIRECT(ADDRESS(ROW(),COLUMN())))</formula>
    </cfRule>
  </conditionalFormatting>
  <conditionalFormatting sqref="Z114">
    <cfRule type="expression" dxfId="971" priority="708">
      <formula>INDIRECT(ADDRESS(ROW(),COLUMN()))=TRUNC(INDIRECT(ADDRESS(ROW(),COLUMN())))</formula>
    </cfRule>
  </conditionalFormatting>
  <conditionalFormatting sqref="AA114:AF114">
    <cfRule type="expression" dxfId="970" priority="707">
      <formula>INDIRECT(ADDRESS(ROW(),COLUMN()))=TRUNC(INDIRECT(ADDRESS(ROW(),COLUMN())))</formula>
    </cfRule>
  </conditionalFormatting>
  <conditionalFormatting sqref="AG114">
    <cfRule type="expression" dxfId="969" priority="706">
      <formula>INDIRECT(ADDRESS(ROW(),COLUMN()))=TRUNC(INDIRECT(ADDRESS(ROW(),COLUMN())))</formula>
    </cfRule>
  </conditionalFormatting>
  <conditionalFormatting sqref="AH114:AM114">
    <cfRule type="expression" dxfId="968" priority="705">
      <formula>INDIRECT(ADDRESS(ROW(),COLUMN()))=TRUNC(INDIRECT(ADDRESS(ROW(),COLUMN())))</formula>
    </cfRule>
  </conditionalFormatting>
  <conditionalFormatting sqref="AN114">
    <cfRule type="expression" dxfId="967" priority="704">
      <formula>INDIRECT(ADDRESS(ROW(),COLUMN()))=TRUNC(INDIRECT(ADDRESS(ROW(),COLUMN())))</formula>
    </cfRule>
  </conditionalFormatting>
  <conditionalFormatting sqref="AO114:AT114">
    <cfRule type="expression" dxfId="966" priority="703">
      <formula>INDIRECT(ADDRESS(ROW(),COLUMN()))=TRUNC(INDIRECT(ADDRESS(ROW(),COLUMN())))</formula>
    </cfRule>
  </conditionalFormatting>
  <conditionalFormatting sqref="AU114">
    <cfRule type="expression" dxfId="965" priority="702">
      <formula>INDIRECT(ADDRESS(ROW(),COLUMN()))=TRUNC(INDIRECT(ADDRESS(ROW(),COLUMN())))</formula>
    </cfRule>
  </conditionalFormatting>
  <conditionalFormatting sqref="AV114:AW114">
    <cfRule type="expression" dxfId="964" priority="701">
      <formula>INDIRECT(ADDRESS(ROW(),COLUMN()))=TRUNC(INDIRECT(ADDRESS(ROW(),COLUMN())))</formula>
    </cfRule>
  </conditionalFormatting>
  <conditionalFormatting sqref="S117">
    <cfRule type="expression" dxfId="963" priority="700">
      <formula>INDIRECT(ADDRESS(ROW(),COLUMN()))=TRUNC(INDIRECT(ADDRESS(ROW(),COLUMN())))</formula>
    </cfRule>
  </conditionalFormatting>
  <conditionalFormatting sqref="T117:Y117">
    <cfRule type="expression" dxfId="962" priority="699">
      <formula>INDIRECT(ADDRESS(ROW(),COLUMN()))=TRUNC(INDIRECT(ADDRESS(ROW(),COLUMN())))</formula>
    </cfRule>
  </conditionalFormatting>
  <conditionalFormatting sqref="Z117">
    <cfRule type="expression" dxfId="961" priority="698">
      <formula>INDIRECT(ADDRESS(ROW(),COLUMN()))=TRUNC(INDIRECT(ADDRESS(ROW(),COLUMN())))</formula>
    </cfRule>
  </conditionalFormatting>
  <conditionalFormatting sqref="AA117:AF117">
    <cfRule type="expression" dxfId="960" priority="697">
      <formula>INDIRECT(ADDRESS(ROW(),COLUMN()))=TRUNC(INDIRECT(ADDRESS(ROW(),COLUMN())))</formula>
    </cfRule>
  </conditionalFormatting>
  <conditionalFormatting sqref="AG117">
    <cfRule type="expression" dxfId="959" priority="696">
      <formula>INDIRECT(ADDRESS(ROW(),COLUMN()))=TRUNC(INDIRECT(ADDRESS(ROW(),COLUMN())))</formula>
    </cfRule>
  </conditionalFormatting>
  <conditionalFormatting sqref="AH117:AM117">
    <cfRule type="expression" dxfId="958" priority="695">
      <formula>INDIRECT(ADDRESS(ROW(),COLUMN()))=TRUNC(INDIRECT(ADDRESS(ROW(),COLUMN())))</formula>
    </cfRule>
  </conditionalFormatting>
  <conditionalFormatting sqref="AN117">
    <cfRule type="expression" dxfId="957" priority="694">
      <formula>INDIRECT(ADDRESS(ROW(),COLUMN()))=TRUNC(INDIRECT(ADDRESS(ROW(),COLUMN())))</formula>
    </cfRule>
  </conditionalFormatting>
  <conditionalFormatting sqref="AO117:AT117">
    <cfRule type="expression" dxfId="956" priority="693">
      <formula>INDIRECT(ADDRESS(ROW(),COLUMN()))=TRUNC(INDIRECT(ADDRESS(ROW(),COLUMN())))</formula>
    </cfRule>
  </conditionalFormatting>
  <conditionalFormatting sqref="AU117">
    <cfRule type="expression" dxfId="955" priority="692">
      <formula>INDIRECT(ADDRESS(ROW(),COLUMN()))=TRUNC(INDIRECT(ADDRESS(ROW(),COLUMN())))</formula>
    </cfRule>
  </conditionalFormatting>
  <conditionalFormatting sqref="AV117:AW117">
    <cfRule type="expression" dxfId="954" priority="691">
      <formula>INDIRECT(ADDRESS(ROW(),COLUMN()))=TRUNC(INDIRECT(ADDRESS(ROW(),COLUMN())))</formula>
    </cfRule>
  </conditionalFormatting>
  <conditionalFormatting sqref="S120">
    <cfRule type="expression" dxfId="953" priority="690">
      <formula>INDIRECT(ADDRESS(ROW(),COLUMN()))=TRUNC(INDIRECT(ADDRESS(ROW(),COLUMN())))</formula>
    </cfRule>
  </conditionalFormatting>
  <conditionalFormatting sqref="T120:Y120">
    <cfRule type="expression" dxfId="952" priority="689">
      <formula>INDIRECT(ADDRESS(ROW(),COLUMN()))=TRUNC(INDIRECT(ADDRESS(ROW(),COLUMN())))</formula>
    </cfRule>
  </conditionalFormatting>
  <conditionalFormatting sqref="Z120">
    <cfRule type="expression" dxfId="951" priority="688">
      <formula>INDIRECT(ADDRESS(ROW(),COLUMN()))=TRUNC(INDIRECT(ADDRESS(ROW(),COLUMN())))</formula>
    </cfRule>
  </conditionalFormatting>
  <conditionalFormatting sqref="AA120:AF120">
    <cfRule type="expression" dxfId="950" priority="687">
      <formula>INDIRECT(ADDRESS(ROW(),COLUMN()))=TRUNC(INDIRECT(ADDRESS(ROW(),COLUMN())))</formula>
    </cfRule>
  </conditionalFormatting>
  <conditionalFormatting sqref="AG120">
    <cfRule type="expression" dxfId="949" priority="686">
      <formula>INDIRECT(ADDRESS(ROW(),COLUMN()))=TRUNC(INDIRECT(ADDRESS(ROW(),COLUMN())))</formula>
    </cfRule>
  </conditionalFormatting>
  <conditionalFormatting sqref="AH120:AM120">
    <cfRule type="expression" dxfId="948" priority="685">
      <formula>INDIRECT(ADDRESS(ROW(),COLUMN()))=TRUNC(INDIRECT(ADDRESS(ROW(),COLUMN())))</formula>
    </cfRule>
  </conditionalFormatting>
  <conditionalFormatting sqref="AN120">
    <cfRule type="expression" dxfId="947" priority="684">
      <formula>INDIRECT(ADDRESS(ROW(),COLUMN()))=TRUNC(INDIRECT(ADDRESS(ROW(),COLUMN())))</formula>
    </cfRule>
  </conditionalFormatting>
  <conditionalFormatting sqref="AO120:AT120">
    <cfRule type="expression" dxfId="946" priority="683">
      <formula>INDIRECT(ADDRESS(ROW(),COLUMN()))=TRUNC(INDIRECT(ADDRESS(ROW(),COLUMN())))</formula>
    </cfRule>
  </conditionalFormatting>
  <conditionalFormatting sqref="AU120">
    <cfRule type="expression" dxfId="945" priority="682">
      <formula>INDIRECT(ADDRESS(ROW(),COLUMN()))=TRUNC(INDIRECT(ADDRESS(ROW(),COLUMN())))</formula>
    </cfRule>
  </conditionalFormatting>
  <conditionalFormatting sqref="AV120:AW120">
    <cfRule type="expression" dxfId="944" priority="681">
      <formula>INDIRECT(ADDRESS(ROW(),COLUMN()))=TRUNC(INDIRECT(ADDRESS(ROW(),COLUMN())))</formula>
    </cfRule>
  </conditionalFormatting>
  <conditionalFormatting sqref="S123">
    <cfRule type="expression" dxfId="943" priority="680">
      <formula>INDIRECT(ADDRESS(ROW(),COLUMN()))=TRUNC(INDIRECT(ADDRESS(ROW(),COLUMN())))</formula>
    </cfRule>
  </conditionalFormatting>
  <conditionalFormatting sqref="T123:Y123">
    <cfRule type="expression" dxfId="942" priority="679">
      <formula>INDIRECT(ADDRESS(ROW(),COLUMN()))=TRUNC(INDIRECT(ADDRESS(ROW(),COLUMN())))</formula>
    </cfRule>
  </conditionalFormatting>
  <conditionalFormatting sqref="Z123">
    <cfRule type="expression" dxfId="941" priority="678">
      <formula>INDIRECT(ADDRESS(ROW(),COLUMN()))=TRUNC(INDIRECT(ADDRESS(ROW(),COLUMN())))</formula>
    </cfRule>
  </conditionalFormatting>
  <conditionalFormatting sqref="AA123:AF123">
    <cfRule type="expression" dxfId="940" priority="677">
      <formula>INDIRECT(ADDRESS(ROW(),COLUMN()))=TRUNC(INDIRECT(ADDRESS(ROW(),COLUMN())))</formula>
    </cfRule>
  </conditionalFormatting>
  <conditionalFormatting sqref="AG123">
    <cfRule type="expression" dxfId="939" priority="676">
      <formula>INDIRECT(ADDRESS(ROW(),COLUMN()))=TRUNC(INDIRECT(ADDRESS(ROW(),COLUMN())))</formula>
    </cfRule>
  </conditionalFormatting>
  <conditionalFormatting sqref="AH123:AM123">
    <cfRule type="expression" dxfId="938" priority="675">
      <formula>INDIRECT(ADDRESS(ROW(),COLUMN()))=TRUNC(INDIRECT(ADDRESS(ROW(),COLUMN())))</formula>
    </cfRule>
  </conditionalFormatting>
  <conditionalFormatting sqref="AN123">
    <cfRule type="expression" dxfId="937" priority="674">
      <formula>INDIRECT(ADDRESS(ROW(),COLUMN()))=TRUNC(INDIRECT(ADDRESS(ROW(),COLUMN())))</formula>
    </cfRule>
  </conditionalFormatting>
  <conditionalFormatting sqref="AO123:AT123">
    <cfRule type="expression" dxfId="936" priority="673">
      <formula>INDIRECT(ADDRESS(ROW(),COLUMN()))=TRUNC(INDIRECT(ADDRESS(ROW(),COLUMN())))</formula>
    </cfRule>
  </conditionalFormatting>
  <conditionalFormatting sqref="AU123">
    <cfRule type="expression" dxfId="935" priority="672">
      <formula>INDIRECT(ADDRESS(ROW(),COLUMN()))=TRUNC(INDIRECT(ADDRESS(ROW(),COLUMN())))</formula>
    </cfRule>
  </conditionalFormatting>
  <conditionalFormatting sqref="AV123:AW123">
    <cfRule type="expression" dxfId="934" priority="671">
      <formula>INDIRECT(ADDRESS(ROW(),COLUMN()))=TRUNC(INDIRECT(ADDRESS(ROW(),COLUMN())))</formula>
    </cfRule>
  </conditionalFormatting>
  <conditionalFormatting sqref="S126">
    <cfRule type="expression" dxfId="933" priority="670">
      <formula>INDIRECT(ADDRESS(ROW(),COLUMN()))=TRUNC(INDIRECT(ADDRESS(ROW(),COLUMN())))</formula>
    </cfRule>
  </conditionalFormatting>
  <conditionalFormatting sqref="T126:Y126">
    <cfRule type="expression" dxfId="932" priority="669">
      <formula>INDIRECT(ADDRESS(ROW(),COLUMN()))=TRUNC(INDIRECT(ADDRESS(ROW(),COLUMN())))</formula>
    </cfRule>
  </conditionalFormatting>
  <conditionalFormatting sqref="Z126">
    <cfRule type="expression" dxfId="931" priority="668">
      <formula>INDIRECT(ADDRESS(ROW(),COLUMN()))=TRUNC(INDIRECT(ADDRESS(ROW(),COLUMN())))</formula>
    </cfRule>
  </conditionalFormatting>
  <conditionalFormatting sqref="AA126:AF126">
    <cfRule type="expression" dxfId="930" priority="667">
      <formula>INDIRECT(ADDRESS(ROW(),COLUMN()))=TRUNC(INDIRECT(ADDRESS(ROW(),COLUMN())))</formula>
    </cfRule>
  </conditionalFormatting>
  <conditionalFormatting sqref="AG126">
    <cfRule type="expression" dxfId="929" priority="666">
      <formula>INDIRECT(ADDRESS(ROW(),COLUMN()))=TRUNC(INDIRECT(ADDRESS(ROW(),COLUMN())))</formula>
    </cfRule>
  </conditionalFormatting>
  <conditionalFormatting sqref="AH126:AM126">
    <cfRule type="expression" dxfId="928" priority="665">
      <formula>INDIRECT(ADDRESS(ROW(),COLUMN()))=TRUNC(INDIRECT(ADDRESS(ROW(),COLUMN())))</formula>
    </cfRule>
  </conditionalFormatting>
  <conditionalFormatting sqref="AN126">
    <cfRule type="expression" dxfId="927" priority="664">
      <formula>INDIRECT(ADDRESS(ROW(),COLUMN()))=TRUNC(INDIRECT(ADDRESS(ROW(),COLUMN())))</formula>
    </cfRule>
  </conditionalFormatting>
  <conditionalFormatting sqref="AO126:AT126">
    <cfRule type="expression" dxfId="926" priority="663">
      <formula>INDIRECT(ADDRESS(ROW(),COLUMN()))=TRUNC(INDIRECT(ADDRESS(ROW(),COLUMN())))</formula>
    </cfRule>
  </conditionalFormatting>
  <conditionalFormatting sqref="AU126">
    <cfRule type="expression" dxfId="925" priority="662">
      <formula>INDIRECT(ADDRESS(ROW(),COLUMN()))=TRUNC(INDIRECT(ADDRESS(ROW(),COLUMN())))</formula>
    </cfRule>
  </conditionalFormatting>
  <conditionalFormatting sqref="AV126:AW126">
    <cfRule type="expression" dxfId="924" priority="661">
      <formula>INDIRECT(ADDRESS(ROW(),COLUMN()))=TRUNC(INDIRECT(ADDRESS(ROW(),COLUMN())))</formula>
    </cfRule>
  </conditionalFormatting>
  <conditionalFormatting sqref="S129">
    <cfRule type="expression" dxfId="923" priority="660">
      <formula>INDIRECT(ADDRESS(ROW(),COLUMN()))=TRUNC(INDIRECT(ADDRESS(ROW(),COLUMN())))</formula>
    </cfRule>
  </conditionalFormatting>
  <conditionalFormatting sqref="T129:Y129">
    <cfRule type="expression" dxfId="922" priority="659">
      <formula>INDIRECT(ADDRESS(ROW(),COLUMN()))=TRUNC(INDIRECT(ADDRESS(ROW(),COLUMN())))</formula>
    </cfRule>
  </conditionalFormatting>
  <conditionalFormatting sqref="Z129">
    <cfRule type="expression" dxfId="921" priority="658">
      <formula>INDIRECT(ADDRESS(ROW(),COLUMN()))=TRUNC(INDIRECT(ADDRESS(ROW(),COLUMN())))</formula>
    </cfRule>
  </conditionalFormatting>
  <conditionalFormatting sqref="AA129:AF129">
    <cfRule type="expression" dxfId="920" priority="657">
      <formula>INDIRECT(ADDRESS(ROW(),COLUMN()))=TRUNC(INDIRECT(ADDRESS(ROW(),COLUMN())))</formula>
    </cfRule>
  </conditionalFormatting>
  <conditionalFormatting sqref="AG129">
    <cfRule type="expression" dxfId="919" priority="656">
      <formula>INDIRECT(ADDRESS(ROW(),COLUMN()))=TRUNC(INDIRECT(ADDRESS(ROW(),COLUMN())))</formula>
    </cfRule>
  </conditionalFormatting>
  <conditionalFormatting sqref="AH129:AM129">
    <cfRule type="expression" dxfId="918" priority="655">
      <formula>INDIRECT(ADDRESS(ROW(),COLUMN()))=TRUNC(INDIRECT(ADDRESS(ROW(),COLUMN())))</formula>
    </cfRule>
  </conditionalFormatting>
  <conditionalFormatting sqref="AN129">
    <cfRule type="expression" dxfId="917" priority="654">
      <formula>INDIRECT(ADDRESS(ROW(),COLUMN()))=TRUNC(INDIRECT(ADDRESS(ROW(),COLUMN())))</formula>
    </cfRule>
  </conditionalFormatting>
  <conditionalFormatting sqref="AO129:AT129">
    <cfRule type="expression" dxfId="916" priority="653">
      <formula>INDIRECT(ADDRESS(ROW(),COLUMN()))=TRUNC(INDIRECT(ADDRESS(ROW(),COLUMN())))</formula>
    </cfRule>
  </conditionalFormatting>
  <conditionalFormatting sqref="AU129">
    <cfRule type="expression" dxfId="915" priority="652">
      <formula>INDIRECT(ADDRESS(ROW(),COLUMN()))=TRUNC(INDIRECT(ADDRESS(ROW(),COLUMN())))</formula>
    </cfRule>
  </conditionalFormatting>
  <conditionalFormatting sqref="AV129:AW129">
    <cfRule type="expression" dxfId="914" priority="651">
      <formula>INDIRECT(ADDRESS(ROW(),COLUMN()))=TRUNC(INDIRECT(ADDRESS(ROW(),COLUMN())))</formula>
    </cfRule>
  </conditionalFormatting>
  <conditionalFormatting sqref="S132">
    <cfRule type="expression" dxfId="913" priority="650">
      <formula>INDIRECT(ADDRESS(ROW(),COLUMN()))=TRUNC(INDIRECT(ADDRESS(ROW(),COLUMN())))</formula>
    </cfRule>
  </conditionalFormatting>
  <conditionalFormatting sqref="T132:Y132">
    <cfRule type="expression" dxfId="912" priority="649">
      <formula>INDIRECT(ADDRESS(ROW(),COLUMN()))=TRUNC(INDIRECT(ADDRESS(ROW(),COLUMN())))</formula>
    </cfRule>
  </conditionalFormatting>
  <conditionalFormatting sqref="Z132">
    <cfRule type="expression" dxfId="911" priority="648">
      <formula>INDIRECT(ADDRESS(ROW(),COLUMN()))=TRUNC(INDIRECT(ADDRESS(ROW(),COLUMN())))</formula>
    </cfRule>
  </conditionalFormatting>
  <conditionalFormatting sqref="AA132:AF132">
    <cfRule type="expression" dxfId="910" priority="647">
      <formula>INDIRECT(ADDRESS(ROW(),COLUMN()))=TRUNC(INDIRECT(ADDRESS(ROW(),COLUMN())))</formula>
    </cfRule>
  </conditionalFormatting>
  <conditionalFormatting sqref="AG132">
    <cfRule type="expression" dxfId="909" priority="646">
      <formula>INDIRECT(ADDRESS(ROW(),COLUMN()))=TRUNC(INDIRECT(ADDRESS(ROW(),COLUMN())))</formula>
    </cfRule>
  </conditionalFormatting>
  <conditionalFormatting sqref="AH132:AM132">
    <cfRule type="expression" dxfId="908" priority="645">
      <formula>INDIRECT(ADDRESS(ROW(),COLUMN()))=TRUNC(INDIRECT(ADDRESS(ROW(),COLUMN())))</formula>
    </cfRule>
  </conditionalFormatting>
  <conditionalFormatting sqref="AN132">
    <cfRule type="expression" dxfId="907" priority="644">
      <formula>INDIRECT(ADDRESS(ROW(),COLUMN()))=TRUNC(INDIRECT(ADDRESS(ROW(),COLUMN())))</formula>
    </cfRule>
  </conditionalFormatting>
  <conditionalFormatting sqref="AO132:AT132">
    <cfRule type="expression" dxfId="906" priority="643">
      <formula>INDIRECT(ADDRESS(ROW(),COLUMN()))=TRUNC(INDIRECT(ADDRESS(ROW(),COLUMN())))</formula>
    </cfRule>
  </conditionalFormatting>
  <conditionalFormatting sqref="AU132">
    <cfRule type="expression" dxfId="905" priority="642">
      <formula>INDIRECT(ADDRESS(ROW(),COLUMN()))=TRUNC(INDIRECT(ADDRESS(ROW(),COLUMN())))</formula>
    </cfRule>
  </conditionalFormatting>
  <conditionalFormatting sqref="AV132:AW132">
    <cfRule type="expression" dxfId="904" priority="641">
      <formula>INDIRECT(ADDRESS(ROW(),COLUMN()))=TRUNC(INDIRECT(ADDRESS(ROW(),COLUMN())))</formula>
    </cfRule>
  </conditionalFormatting>
  <conditionalFormatting sqref="S135">
    <cfRule type="expression" dxfId="903" priority="640">
      <formula>INDIRECT(ADDRESS(ROW(),COLUMN()))=TRUNC(INDIRECT(ADDRESS(ROW(),COLUMN())))</formula>
    </cfRule>
  </conditionalFormatting>
  <conditionalFormatting sqref="T135:Y135">
    <cfRule type="expression" dxfId="902" priority="639">
      <formula>INDIRECT(ADDRESS(ROW(),COLUMN()))=TRUNC(INDIRECT(ADDRESS(ROW(),COLUMN())))</formula>
    </cfRule>
  </conditionalFormatting>
  <conditionalFormatting sqref="Z135">
    <cfRule type="expression" dxfId="901" priority="638">
      <formula>INDIRECT(ADDRESS(ROW(),COLUMN()))=TRUNC(INDIRECT(ADDRESS(ROW(),COLUMN())))</formula>
    </cfRule>
  </conditionalFormatting>
  <conditionalFormatting sqref="AA135:AF135">
    <cfRule type="expression" dxfId="900" priority="637">
      <formula>INDIRECT(ADDRESS(ROW(),COLUMN()))=TRUNC(INDIRECT(ADDRESS(ROW(),COLUMN())))</formula>
    </cfRule>
  </conditionalFormatting>
  <conditionalFormatting sqref="AG135">
    <cfRule type="expression" dxfId="899" priority="636">
      <formula>INDIRECT(ADDRESS(ROW(),COLUMN()))=TRUNC(INDIRECT(ADDRESS(ROW(),COLUMN())))</formula>
    </cfRule>
  </conditionalFormatting>
  <conditionalFormatting sqref="AH135:AM135">
    <cfRule type="expression" dxfId="898" priority="635">
      <formula>INDIRECT(ADDRESS(ROW(),COLUMN()))=TRUNC(INDIRECT(ADDRESS(ROW(),COLUMN())))</formula>
    </cfRule>
  </conditionalFormatting>
  <conditionalFormatting sqref="AN135">
    <cfRule type="expression" dxfId="897" priority="634">
      <formula>INDIRECT(ADDRESS(ROW(),COLUMN()))=TRUNC(INDIRECT(ADDRESS(ROW(),COLUMN())))</formula>
    </cfRule>
  </conditionalFormatting>
  <conditionalFormatting sqref="AO135:AT135">
    <cfRule type="expression" dxfId="896" priority="633">
      <formula>INDIRECT(ADDRESS(ROW(),COLUMN()))=TRUNC(INDIRECT(ADDRESS(ROW(),COLUMN())))</formula>
    </cfRule>
  </conditionalFormatting>
  <conditionalFormatting sqref="AU135">
    <cfRule type="expression" dxfId="895" priority="632">
      <formula>INDIRECT(ADDRESS(ROW(),COLUMN()))=TRUNC(INDIRECT(ADDRESS(ROW(),COLUMN())))</formula>
    </cfRule>
  </conditionalFormatting>
  <conditionalFormatting sqref="AV135:AW135">
    <cfRule type="expression" dxfId="894" priority="631">
      <formula>INDIRECT(ADDRESS(ROW(),COLUMN()))=TRUNC(INDIRECT(ADDRESS(ROW(),COLUMN())))</formula>
    </cfRule>
  </conditionalFormatting>
  <conditionalFormatting sqref="S138">
    <cfRule type="expression" dxfId="893" priority="630">
      <formula>INDIRECT(ADDRESS(ROW(),COLUMN()))=TRUNC(INDIRECT(ADDRESS(ROW(),COLUMN())))</formula>
    </cfRule>
  </conditionalFormatting>
  <conditionalFormatting sqref="T138:Y138">
    <cfRule type="expression" dxfId="892" priority="629">
      <formula>INDIRECT(ADDRESS(ROW(),COLUMN()))=TRUNC(INDIRECT(ADDRESS(ROW(),COLUMN())))</formula>
    </cfRule>
  </conditionalFormatting>
  <conditionalFormatting sqref="Z138">
    <cfRule type="expression" dxfId="891" priority="628">
      <formula>INDIRECT(ADDRESS(ROW(),COLUMN()))=TRUNC(INDIRECT(ADDRESS(ROW(),COLUMN())))</formula>
    </cfRule>
  </conditionalFormatting>
  <conditionalFormatting sqref="AA138:AF138">
    <cfRule type="expression" dxfId="890" priority="627">
      <formula>INDIRECT(ADDRESS(ROW(),COLUMN()))=TRUNC(INDIRECT(ADDRESS(ROW(),COLUMN())))</formula>
    </cfRule>
  </conditionalFormatting>
  <conditionalFormatting sqref="AG138">
    <cfRule type="expression" dxfId="889" priority="626">
      <formula>INDIRECT(ADDRESS(ROW(),COLUMN()))=TRUNC(INDIRECT(ADDRESS(ROW(),COLUMN())))</formula>
    </cfRule>
  </conditionalFormatting>
  <conditionalFormatting sqref="AH138:AM138">
    <cfRule type="expression" dxfId="888" priority="625">
      <formula>INDIRECT(ADDRESS(ROW(),COLUMN()))=TRUNC(INDIRECT(ADDRESS(ROW(),COLUMN())))</formula>
    </cfRule>
  </conditionalFormatting>
  <conditionalFormatting sqref="AN138">
    <cfRule type="expression" dxfId="887" priority="624">
      <formula>INDIRECT(ADDRESS(ROW(),COLUMN()))=TRUNC(INDIRECT(ADDRESS(ROW(),COLUMN())))</formula>
    </cfRule>
  </conditionalFormatting>
  <conditionalFormatting sqref="AO138:AT138">
    <cfRule type="expression" dxfId="886" priority="623">
      <formula>INDIRECT(ADDRESS(ROW(),COLUMN()))=TRUNC(INDIRECT(ADDRESS(ROW(),COLUMN())))</formula>
    </cfRule>
  </conditionalFormatting>
  <conditionalFormatting sqref="AU138">
    <cfRule type="expression" dxfId="885" priority="622">
      <formula>INDIRECT(ADDRESS(ROW(),COLUMN()))=TRUNC(INDIRECT(ADDRESS(ROW(),COLUMN())))</formula>
    </cfRule>
  </conditionalFormatting>
  <conditionalFormatting sqref="AV138:AW138">
    <cfRule type="expression" dxfId="884" priority="621">
      <formula>INDIRECT(ADDRESS(ROW(),COLUMN()))=TRUNC(INDIRECT(ADDRESS(ROW(),COLUMN())))</formula>
    </cfRule>
  </conditionalFormatting>
  <conditionalFormatting sqref="S141">
    <cfRule type="expression" dxfId="883" priority="620">
      <formula>INDIRECT(ADDRESS(ROW(),COLUMN()))=TRUNC(INDIRECT(ADDRESS(ROW(),COLUMN())))</formula>
    </cfRule>
  </conditionalFormatting>
  <conditionalFormatting sqref="T141:Y141">
    <cfRule type="expression" dxfId="882" priority="619">
      <formula>INDIRECT(ADDRESS(ROW(),COLUMN()))=TRUNC(INDIRECT(ADDRESS(ROW(),COLUMN())))</formula>
    </cfRule>
  </conditionalFormatting>
  <conditionalFormatting sqref="Z141">
    <cfRule type="expression" dxfId="881" priority="618">
      <formula>INDIRECT(ADDRESS(ROW(),COLUMN()))=TRUNC(INDIRECT(ADDRESS(ROW(),COLUMN())))</formula>
    </cfRule>
  </conditionalFormatting>
  <conditionalFormatting sqref="AA141:AF141">
    <cfRule type="expression" dxfId="880" priority="617">
      <formula>INDIRECT(ADDRESS(ROW(),COLUMN()))=TRUNC(INDIRECT(ADDRESS(ROW(),COLUMN())))</formula>
    </cfRule>
  </conditionalFormatting>
  <conditionalFormatting sqref="AG141">
    <cfRule type="expression" dxfId="879" priority="616">
      <formula>INDIRECT(ADDRESS(ROW(),COLUMN()))=TRUNC(INDIRECT(ADDRESS(ROW(),COLUMN())))</formula>
    </cfRule>
  </conditionalFormatting>
  <conditionalFormatting sqref="AH141:AM141">
    <cfRule type="expression" dxfId="878" priority="615">
      <formula>INDIRECT(ADDRESS(ROW(),COLUMN()))=TRUNC(INDIRECT(ADDRESS(ROW(),COLUMN())))</formula>
    </cfRule>
  </conditionalFormatting>
  <conditionalFormatting sqref="AN141">
    <cfRule type="expression" dxfId="877" priority="614">
      <formula>INDIRECT(ADDRESS(ROW(),COLUMN()))=TRUNC(INDIRECT(ADDRESS(ROW(),COLUMN())))</formula>
    </cfRule>
  </conditionalFormatting>
  <conditionalFormatting sqref="AO141:AT141">
    <cfRule type="expression" dxfId="876" priority="613">
      <formula>INDIRECT(ADDRESS(ROW(),COLUMN()))=TRUNC(INDIRECT(ADDRESS(ROW(),COLUMN())))</formula>
    </cfRule>
  </conditionalFormatting>
  <conditionalFormatting sqref="AU141">
    <cfRule type="expression" dxfId="875" priority="612">
      <formula>INDIRECT(ADDRESS(ROW(),COLUMN()))=TRUNC(INDIRECT(ADDRESS(ROW(),COLUMN())))</formula>
    </cfRule>
  </conditionalFormatting>
  <conditionalFormatting sqref="AV141:AW141">
    <cfRule type="expression" dxfId="874" priority="611">
      <formula>INDIRECT(ADDRESS(ROW(),COLUMN()))=TRUNC(INDIRECT(ADDRESS(ROW(),COLUMN())))</formula>
    </cfRule>
  </conditionalFormatting>
  <conditionalFormatting sqref="S144">
    <cfRule type="expression" dxfId="873" priority="610">
      <formula>INDIRECT(ADDRESS(ROW(),COLUMN()))=TRUNC(INDIRECT(ADDRESS(ROW(),COLUMN())))</formula>
    </cfRule>
  </conditionalFormatting>
  <conditionalFormatting sqref="T144:Y144">
    <cfRule type="expression" dxfId="872" priority="609">
      <formula>INDIRECT(ADDRESS(ROW(),COLUMN()))=TRUNC(INDIRECT(ADDRESS(ROW(),COLUMN())))</formula>
    </cfRule>
  </conditionalFormatting>
  <conditionalFormatting sqref="Z144">
    <cfRule type="expression" dxfId="871" priority="608">
      <formula>INDIRECT(ADDRESS(ROW(),COLUMN()))=TRUNC(INDIRECT(ADDRESS(ROW(),COLUMN())))</formula>
    </cfRule>
  </conditionalFormatting>
  <conditionalFormatting sqref="AA144:AF144">
    <cfRule type="expression" dxfId="870" priority="607">
      <formula>INDIRECT(ADDRESS(ROW(),COLUMN()))=TRUNC(INDIRECT(ADDRESS(ROW(),COLUMN())))</formula>
    </cfRule>
  </conditionalFormatting>
  <conditionalFormatting sqref="AG144">
    <cfRule type="expression" dxfId="869" priority="606">
      <formula>INDIRECT(ADDRESS(ROW(),COLUMN()))=TRUNC(INDIRECT(ADDRESS(ROW(),COLUMN())))</formula>
    </cfRule>
  </conditionalFormatting>
  <conditionalFormatting sqref="AH144:AM144">
    <cfRule type="expression" dxfId="868" priority="605">
      <formula>INDIRECT(ADDRESS(ROW(),COLUMN()))=TRUNC(INDIRECT(ADDRESS(ROW(),COLUMN())))</formula>
    </cfRule>
  </conditionalFormatting>
  <conditionalFormatting sqref="AN144">
    <cfRule type="expression" dxfId="867" priority="604">
      <formula>INDIRECT(ADDRESS(ROW(),COLUMN()))=TRUNC(INDIRECT(ADDRESS(ROW(),COLUMN())))</formula>
    </cfRule>
  </conditionalFormatting>
  <conditionalFormatting sqref="AO144:AT144">
    <cfRule type="expression" dxfId="866" priority="603">
      <formula>INDIRECT(ADDRESS(ROW(),COLUMN()))=TRUNC(INDIRECT(ADDRESS(ROW(),COLUMN())))</formula>
    </cfRule>
  </conditionalFormatting>
  <conditionalFormatting sqref="AU144">
    <cfRule type="expression" dxfId="865" priority="602">
      <formula>INDIRECT(ADDRESS(ROW(),COLUMN()))=TRUNC(INDIRECT(ADDRESS(ROW(),COLUMN())))</formula>
    </cfRule>
  </conditionalFormatting>
  <conditionalFormatting sqref="AV144:AW144">
    <cfRule type="expression" dxfId="864" priority="601">
      <formula>INDIRECT(ADDRESS(ROW(),COLUMN()))=TRUNC(INDIRECT(ADDRESS(ROW(),COLUMN())))</formula>
    </cfRule>
  </conditionalFormatting>
  <conditionalFormatting sqref="S147">
    <cfRule type="expression" dxfId="863" priority="600">
      <formula>INDIRECT(ADDRESS(ROW(),COLUMN()))=TRUNC(INDIRECT(ADDRESS(ROW(),COLUMN())))</formula>
    </cfRule>
  </conditionalFormatting>
  <conditionalFormatting sqref="T147:Y147">
    <cfRule type="expression" dxfId="862" priority="599">
      <formula>INDIRECT(ADDRESS(ROW(),COLUMN()))=TRUNC(INDIRECT(ADDRESS(ROW(),COLUMN())))</formula>
    </cfRule>
  </conditionalFormatting>
  <conditionalFormatting sqref="Z147">
    <cfRule type="expression" dxfId="861" priority="598">
      <formula>INDIRECT(ADDRESS(ROW(),COLUMN()))=TRUNC(INDIRECT(ADDRESS(ROW(),COLUMN())))</formula>
    </cfRule>
  </conditionalFormatting>
  <conditionalFormatting sqref="AA147:AF147">
    <cfRule type="expression" dxfId="860" priority="597">
      <formula>INDIRECT(ADDRESS(ROW(),COLUMN()))=TRUNC(INDIRECT(ADDRESS(ROW(),COLUMN())))</formula>
    </cfRule>
  </conditionalFormatting>
  <conditionalFormatting sqref="AG147">
    <cfRule type="expression" dxfId="859" priority="596">
      <formula>INDIRECT(ADDRESS(ROW(),COLUMN()))=TRUNC(INDIRECT(ADDRESS(ROW(),COLUMN())))</formula>
    </cfRule>
  </conditionalFormatting>
  <conditionalFormatting sqref="AH147:AM147">
    <cfRule type="expression" dxfId="858" priority="595">
      <formula>INDIRECT(ADDRESS(ROW(),COLUMN()))=TRUNC(INDIRECT(ADDRESS(ROW(),COLUMN())))</formula>
    </cfRule>
  </conditionalFormatting>
  <conditionalFormatting sqref="AN147">
    <cfRule type="expression" dxfId="857" priority="594">
      <formula>INDIRECT(ADDRESS(ROW(),COLUMN()))=TRUNC(INDIRECT(ADDRESS(ROW(),COLUMN())))</formula>
    </cfRule>
  </conditionalFormatting>
  <conditionalFormatting sqref="AO147:AT147">
    <cfRule type="expression" dxfId="856" priority="593">
      <formula>INDIRECT(ADDRESS(ROW(),COLUMN()))=TRUNC(INDIRECT(ADDRESS(ROW(),COLUMN())))</formula>
    </cfRule>
  </conditionalFormatting>
  <conditionalFormatting sqref="AU147">
    <cfRule type="expression" dxfId="855" priority="592">
      <formula>INDIRECT(ADDRESS(ROW(),COLUMN()))=TRUNC(INDIRECT(ADDRESS(ROW(),COLUMN())))</formula>
    </cfRule>
  </conditionalFormatting>
  <conditionalFormatting sqref="AV147:AW147">
    <cfRule type="expression" dxfId="854" priority="591">
      <formula>INDIRECT(ADDRESS(ROW(),COLUMN()))=TRUNC(INDIRECT(ADDRESS(ROW(),COLUMN())))</formula>
    </cfRule>
  </conditionalFormatting>
  <conditionalFormatting sqref="S150">
    <cfRule type="expression" dxfId="853" priority="590">
      <formula>INDIRECT(ADDRESS(ROW(),COLUMN()))=TRUNC(INDIRECT(ADDRESS(ROW(),COLUMN())))</formula>
    </cfRule>
  </conditionalFormatting>
  <conditionalFormatting sqref="T150:Y150">
    <cfRule type="expression" dxfId="852" priority="589">
      <formula>INDIRECT(ADDRESS(ROW(),COLUMN()))=TRUNC(INDIRECT(ADDRESS(ROW(),COLUMN())))</formula>
    </cfRule>
  </conditionalFormatting>
  <conditionalFormatting sqref="Z150">
    <cfRule type="expression" dxfId="851" priority="588">
      <formula>INDIRECT(ADDRESS(ROW(),COLUMN()))=TRUNC(INDIRECT(ADDRESS(ROW(),COLUMN())))</formula>
    </cfRule>
  </conditionalFormatting>
  <conditionalFormatting sqref="AA150:AF150">
    <cfRule type="expression" dxfId="850" priority="587">
      <formula>INDIRECT(ADDRESS(ROW(),COLUMN()))=TRUNC(INDIRECT(ADDRESS(ROW(),COLUMN())))</formula>
    </cfRule>
  </conditionalFormatting>
  <conditionalFormatting sqref="AG150">
    <cfRule type="expression" dxfId="849" priority="586">
      <formula>INDIRECT(ADDRESS(ROW(),COLUMN()))=TRUNC(INDIRECT(ADDRESS(ROW(),COLUMN())))</formula>
    </cfRule>
  </conditionalFormatting>
  <conditionalFormatting sqref="AH150:AM150">
    <cfRule type="expression" dxfId="848" priority="585">
      <formula>INDIRECT(ADDRESS(ROW(),COLUMN()))=TRUNC(INDIRECT(ADDRESS(ROW(),COLUMN())))</formula>
    </cfRule>
  </conditionalFormatting>
  <conditionalFormatting sqref="AN150">
    <cfRule type="expression" dxfId="847" priority="584">
      <formula>INDIRECT(ADDRESS(ROW(),COLUMN()))=TRUNC(INDIRECT(ADDRESS(ROW(),COLUMN())))</formula>
    </cfRule>
  </conditionalFormatting>
  <conditionalFormatting sqref="AO150:AT150">
    <cfRule type="expression" dxfId="846" priority="583">
      <formula>INDIRECT(ADDRESS(ROW(),COLUMN()))=TRUNC(INDIRECT(ADDRESS(ROW(),COLUMN())))</formula>
    </cfRule>
  </conditionalFormatting>
  <conditionalFormatting sqref="AU150">
    <cfRule type="expression" dxfId="845" priority="582">
      <formula>INDIRECT(ADDRESS(ROW(),COLUMN()))=TRUNC(INDIRECT(ADDRESS(ROW(),COLUMN())))</formula>
    </cfRule>
  </conditionalFormatting>
  <conditionalFormatting sqref="AV150:AW150">
    <cfRule type="expression" dxfId="844" priority="581">
      <formula>INDIRECT(ADDRESS(ROW(),COLUMN()))=TRUNC(INDIRECT(ADDRESS(ROW(),COLUMN())))</formula>
    </cfRule>
  </conditionalFormatting>
  <conditionalFormatting sqref="S153">
    <cfRule type="expression" dxfId="843" priority="580">
      <formula>INDIRECT(ADDRESS(ROW(),COLUMN()))=TRUNC(INDIRECT(ADDRESS(ROW(),COLUMN())))</formula>
    </cfRule>
  </conditionalFormatting>
  <conditionalFormatting sqref="T153:Y153">
    <cfRule type="expression" dxfId="842" priority="579">
      <formula>INDIRECT(ADDRESS(ROW(),COLUMN()))=TRUNC(INDIRECT(ADDRESS(ROW(),COLUMN())))</formula>
    </cfRule>
  </conditionalFormatting>
  <conditionalFormatting sqref="Z153">
    <cfRule type="expression" dxfId="841" priority="578">
      <formula>INDIRECT(ADDRESS(ROW(),COLUMN()))=TRUNC(INDIRECT(ADDRESS(ROW(),COLUMN())))</formula>
    </cfRule>
  </conditionalFormatting>
  <conditionalFormatting sqref="AA153:AF153">
    <cfRule type="expression" dxfId="840" priority="577">
      <formula>INDIRECT(ADDRESS(ROW(),COLUMN()))=TRUNC(INDIRECT(ADDRESS(ROW(),COLUMN())))</formula>
    </cfRule>
  </conditionalFormatting>
  <conditionalFormatting sqref="AG153">
    <cfRule type="expression" dxfId="839" priority="576">
      <formula>INDIRECT(ADDRESS(ROW(),COLUMN()))=TRUNC(INDIRECT(ADDRESS(ROW(),COLUMN())))</formula>
    </cfRule>
  </conditionalFormatting>
  <conditionalFormatting sqref="AH153:AM153">
    <cfRule type="expression" dxfId="838" priority="575">
      <formula>INDIRECT(ADDRESS(ROW(),COLUMN()))=TRUNC(INDIRECT(ADDRESS(ROW(),COLUMN())))</formula>
    </cfRule>
  </conditionalFormatting>
  <conditionalFormatting sqref="AN153">
    <cfRule type="expression" dxfId="837" priority="574">
      <formula>INDIRECT(ADDRESS(ROW(),COLUMN()))=TRUNC(INDIRECT(ADDRESS(ROW(),COLUMN())))</formula>
    </cfRule>
  </conditionalFormatting>
  <conditionalFormatting sqref="AO153:AT153">
    <cfRule type="expression" dxfId="836" priority="573">
      <formula>INDIRECT(ADDRESS(ROW(),COLUMN()))=TRUNC(INDIRECT(ADDRESS(ROW(),COLUMN())))</formula>
    </cfRule>
  </conditionalFormatting>
  <conditionalFormatting sqref="AU153">
    <cfRule type="expression" dxfId="835" priority="572">
      <formula>INDIRECT(ADDRESS(ROW(),COLUMN()))=TRUNC(INDIRECT(ADDRESS(ROW(),COLUMN())))</formula>
    </cfRule>
  </conditionalFormatting>
  <conditionalFormatting sqref="AV153:AW153">
    <cfRule type="expression" dxfId="834" priority="571">
      <formula>INDIRECT(ADDRESS(ROW(),COLUMN()))=TRUNC(INDIRECT(ADDRESS(ROW(),COLUMN())))</formula>
    </cfRule>
  </conditionalFormatting>
  <conditionalFormatting sqref="S156">
    <cfRule type="expression" dxfId="833" priority="570">
      <formula>INDIRECT(ADDRESS(ROW(),COLUMN()))=TRUNC(INDIRECT(ADDRESS(ROW(),COLUMN())))</formula>
    </cfRule>
  </conditionalFormatting>
  <conditionalFormatting sqref="T156:Y156">
    <cfRule type="expression" dxfId="832" priority="569">
      <formula>INDIRECT(ADDRESS(ROW(),COLUMN()))=TRUNC(INDIRECT(ADDRESS(ROW(),COLUMN())))</formula>
    </cfRule>
  </conditionalFormatting>
  <conditionalFormatting sqref="Z156">
    <cfRule type="expression" dxfId="831" priority="568">
      <formula>INDIRECT(ADDRESS(ROW(),COLUMN()))=TRUNC(INDIRECT(ADDRESS(ROW(),COLUMN())))</formula>
    </cfRule>
  </conditionalFormatting>
  <conditionalFormatting sqref="AA156:AF156">
    <cfRule type="expression" dxfId="830" priority="567">
      <formula>INDIRECT(ADDRESS(ROW(),COLUMN()))=TRUNC(INDIRECT(ADDRESS(ROW(),COLUMN())))</formula>
    </cfRule>
  </conditionalFormatting>
  <conditionalFormatting sqref="AG156">
    <cfRule type="expression" dxfId="829" priority="566">
      <formula>INDIRECT(ADDRESS(ROW(),COLUMN()))=TRUNC(INDIRECT(ADDRESS(ROW(),COLUMN())))</formula>
    </cfRule>
  </conditionalFormatting>
  <conditionalFormatting sqref="AH156:AM156">
    <cfRule type="expression" dxfId="828" priority="565">
      <formula>INDIRECT(ADDRESS(ROW(),COLUMN()))=TRUNC(INDIRECT(ADDRESS(ROW(),COLUMN())))</formula>
    </cfRule>
  </conditionalFormatting>
  <conditionalFormatting sqref="AN156">
    <cfRule type="expression" dxfId="827" priority="564">
      <formula>INDIRECT(ADDRESS(ROW(),COLUMN()))=TRUNC(INDIRECT(ADDRESS(ROW(),COLUMN())))</formula>
    </cfRule>
  </conditionalFormatting>
  <conditionalFormatting sqref="AO156:AT156">
    <cfRule type="expression" dxfId="826" priority="563">
      <formula>INDIRECT(ADDRESS(ROW(),COLUMN()))=TRUNC(INDIRECT(ADDRESS(ROW(),COLUMN())))</formula>
    </cfRule>
  </conditionalFormatting>
  <conditionalFormatting sqref="AU156">
    <cfRule type="expression" dxfId="825" priority="562">
      <formula>INDIRECT(ADDRESS(ROW(),COLUMN()))=TRUNC(INDIRECT(ADDRESS(ROW(),COLUMN())))</formula>
    </cfRule>
  </conditionalFormatting>
  <conditionalFormatting sqref="AV156:AW156">
    <cfRule type="expression" dxfId="824" priority="561">
      <formula>INDIRECT(ADDRESS(ROW(),COLUMN()))=TRUNC(INDIRECT(ADDRESS(ROW(),COLUMN())))</formula>
    </cfRule>
  </conditionalFormatting>
  <conditionalFormatting sqref="S159">
    <cfRule type="expression" dxfId="823" priority="560">
      <formula>INDIRECT(ADDRESS(ROW(),COLUMN()))=TRUNC(INDIRECT(ADDRESS(ROW(),COLUMN())))</formula>
    </cfRule>
  </conditionalFormatting>
  <conditionalFormatting sqref="T159:Y159">
    <cfRule type="expression" dxfId="822" priority="559">
      <formula>INDIRECT(ADDRESS(ROW(),COLUMN()))=TRUNC(INDIRECT(ADDRESS(ROW(),COLUMN())))</formula>
    </cfRule>
  </conditionalFormatting>
  <conditionalFormatting sqref="Z159">
    <cfRule type="expression" dxfId="821" priority="558">
      <formula>INDIRECT(ADDRESS(ROW(),COLUMN()))=TRUNC(INDIRECT(ADDRESS(ROW(),COLUMN())))</formula>
    </cfRule>
  </conditionalFormatting>
  <conditionalFormatting sqref="AA159:AF159">
    <cfRule type="expression" dxfId="820" priority="557">
      <formula>INDIRECT(ADDRESS(ROW(),COLUMN()))=TRUNC(INDIRECT(ADDRESS(ROW(),COLUMN())))</formula>
    </cfRule>
  </conditionalFormatting>
  <conditionalFormatting sqref="AG159">
    <cfRule type="expression" dxfId="819" priority="556">
      <formula>INDIRECT(ADDRESS(ROW(),COLUMN()))=TRUNC(INDIRECT(ADDRESS(ROW(),COLUMN())))</formula>
    </cfRule>
  </conditionalFormatting>
  <conditionalFormatting sqref="AH159:AM159">
    <cfRule type="expression" dxfId="818" priority="555">
      <formula>INDIRECT(ADDRESS(ROW(),COLUMN()))=TRUNC(INDIRECT(ADDRESS(ROW(),COLUMN())))</formula>
    </cfRule>
  </conditionalFormatting>
  <conditionalFormatting sqref="AN159">
    <cfRule type="expression" dxfId="817" priority="554">
      <formula>INDIRECT(ADDRESS(ROW(),COLUMN()))=TRUNC(INDIRECT(ADDRESS(ROW(),COLUMN())))</formula>
    </cfRule>
  </conditionalFormatting>
  <conditionalFormatting sqref="AO159:AT159">
    <cfRule type="expression" dxfId="816" priority="553">
      <formula>INDIRECT(ADDRESS(ROW(),COLUMN()))=TRUNC(INDIRECT(ADDRESS(ROW(),COLUMN())))</formula>
    </cfRule>
  </conditionalFormatting>
  <conditionalFormatting sqref="AU159">
    <cfRule type="expression" dxfId="815" priority="552">
      <formula>INDIRECT(ADDRESS(ROW(),COLUMN()))=TRUNC(INDIRECT(ADDRESS(ROW(),COLUMN())))</formula>
    </cfRule>
  </conditionalFormatting>
  <conditionalFormatting sqref="AV159:AW159">
    <cfRule type="expression" dxfId="814" priority="551">
      <formula>INDIRECT(ADDRESS(ROW(),COLUMN()))=TRUNC(INDIRECT(ADDRESS(ROW(),COLUMN())))</formula>
    </cfRule>
  </conditionalFormatting>
  <conditionalFormatting sqref="S162">
    <cfRule type="expression" dxfId="813" priority="550">
      <formula>INDIRECT(ADDRESS(ROW(),COLUMN()))=TRUNC(INDIRECT(ADDRESS(ROW(),COLUMN())))</formula>
    </cfRule>
  </conditionalFormatting>
  <conditionalFormatting sqref="T162:Y162">
    <cfRule type="expression" dxfId="812" priority="549">
      <formula>INDIRECT(ADDRESS(ROW(),COLUMN()))=TRUNC(INDIRECT(ADDRESS(ROW(),COLUMN())))</formula>
    </cfRule>
  </conditionalFormatting>
  <conditionalFormatting sqref="Z162">
    <cfRule type="expression" dxfId="811" priority="548">
      <formula>INDIRECT(ADDRESS(ROW(),COLUMN()))=TRUNC(INDIRECT(ADDRESS(ROW(),COLUMN())))</formula>
    </cfRule>
  </conditionalFormatting>
  <conditionalFormatting sqref="AA162:AF162">
    <cfRule type="expression" dxfId="810" priority="547">
      <formula>INDIRECT(ADDRESS(ROW(),COLUMN()))=TRUNC(INDIRECT(ADDRESS(ROW(),COLUMN())))</formula>
    </cfRule>
  </conditionalFormatting>
  <conditionalFormatting sqref="AG162">
    <cfRule type="expression" dxfId="809" priority="546">
      <formula>INDIRECT(ADDRESS(ROW(),COLUMN()))=TRUNC(INDIRECT(ADDRESS(ROW(),COLUMN())))</formula>
    </cfRule>
  </conditionalFormatting>
  <conditionalFormatting sqref="AH162:AM162">
    <cfRule type="expression" dxfId="808" priority="545">
      <formula>INDIRECT(ADDRESS(ROW(),COLUMN()))=TRUNC(INDIRECT(ADDRESS(ROW(),COLUMN())))</formula>
    </cfRule>
  </conditionalFormatting>
  <conditionalFormatting sqref="AN162">
    <cfRule type="expression" dxfId="807" priority="544">
      <formula>INDIRECT(ADDRESS(ROW(),COLUMN()))=TRUNC(INDIRECT(ADDRESS(ROW(),COLUMN())))</formula>
    </cfRule>
  </conditionalFormatting>
  <conditionalFormatting sqref="AO162:AT162">
    <cfRule type="expression" dxfId="806" priority="543">
      <formula>INDIRECT(ADDRESS(ROW(),COLUMN()))=TRUNC(INDIRECT(ADDRESS(ROW(),COLUMN())))</formula>
    </cfRule>
  </conditionalFormatting>
  <conditionalFormatting sqref="AU162">
    <cfRule type="expression" dxfId="805" priority="542">
      <formula>INDIRECT(ADDRESS(ROW(),COLUMN()))=TRUNC(INDIRECT(ADDRESS(ROW(),COLUMN())))</formula>
    </cfRule>
  </conditionalFormatting>
  <conditionalFormatting sqref="AV162:AW162">
    <cfRule type="expression" dxfId="804" priority="541">
      <formula>INDIRECT(ADDRESS(ROW(),COLUMN()))=TRUNC(INDIRECT(ADDRESS(ROW(),COLUMN())))</formula>
    </cfRule>
  </conditionalFormatting>
  <conditionalFormatting sqref="S165">
    <cfRule type="expression" dxfId="803" priority="540">
      <formula>INDIRECT(ADDRESS(ROW(),COLUMN()))=TRUNC(INDIRECT(ADDRESS(ROW(),COLUMN())))</formula>
    </cfRule>
  </conditionalFormatting>
  <conditionalFormatting sqref="T165:Y165">
    <cfRule type="expression" dxfId="802" priority="539">
      <formula>INDIRECT(ADDRESS(ROW(),COLUMN()))=TRUNC(INDIRECT(ADDRESS(ROW(),COLUMN())))</formula>
    </cfRule>
  </conditionalFormatting>
  <conditionalFormatting sqref="Z165">
    <cfRule type="expression" dxfId="801" priority="538">
      <formula>INDIRECT(ADDRESS(ROW(),COLUMN()))=TRUNC(INDIRECT(ADDRESS(ROW(),COLUMN())))</formula>
    </cfRule>
  </conditionalFormatting>
  <conditionalFormatting sqref="AA165:AF165">
    <cfRule type="expression" dxfId="800" priority="537">
      <formula>INDIRECT(ADDRESS(ROW(),COLUMN()))=TRUNC(INDIRECT(ADDRESS(ROW(),COLUMN())))</formula>
    </cfRule>
  </conditionalFormatting>
  <conditionalFormatting sqref="AG165">
    <cfRule type="expression" dxfId="799" priority="536">
      <formula>INDIRECT(ADDRESS(ROW(),COLUMN()))=TRUNC(INDIRECT(ADDRESS(ROW(),COLUMN())))</formula>
    </cfRule>
  </conditionalFormatting>
  <conditionalFormatting sqref="AH165:AM165">
    <cfRule type="expression" dxfId="798" priority="535">
      <formula>INDIRECT(ADDRESS(ROW(),COLUMN()))=TRUNC(INDIRECT(ADDRESS(ROW(),COLUMN())))</formula>
    </cfRule>
  </conditionalFormatting>
  <conditionalFormatting sqref="AN165">
    <cfRule type="expression" dxfId="797" priority="534">
      <formula>INDIRECT(ADDRESS(ROW(),COLUMN()))=TRUNC(INDIRECT(ADDRESS(ROW(),COLUMN())))</formula>
    </cfRule>
  </conditionalFormatting>
  <conditionalFormatting sqref="AO165:AT165">
    <cfRule type="expression" dxfId="796" priority="533">
      <formula>INDIRECT(ADDRESS(ROW(),COLUMN()))=TRUNC(INDIRECT(ADDRESS(ROW(),COLUMN())))</formula>
    </cfRule>
  </conditionalFormatting>
  <conditionalFormatting sqref="AU165">
    <cfRule type="expression" dxfId="795" priority="532">
      <formula>INDIRECT(ADDRESS(ROW(),COLUMN()))=TRUNC(INDIRECT(ADDRESS(ROW(),COLUMN())))</formula>
    </cfRule>
  </conditionalFormatting>
  <conditionalFormatting sqref="AV165:AW165">
    <cfRule type="expression" dxfId="794" priority="531">
      <formula>INDIRECT(ADDRESS(ROW(),COLUMN()))=TRUNC(INDIRECT(ADDRESS(ROW(),COLUMN())))</formula>
    </cfRule>
  </conditionalFormatting>
  <conditionalFormatting sqref="S168">
    <cfRule type="expression" dxfId="793" priority="530">
      <formula>INDIRECT(ADDRESS(ROW(),COLUMN()))=TRUNC(INDIRECT(ADDRESS(ROW(),COLUMN())))</formula>
    </cfRule>
  </conditionalFormatting>
  <conditionalFormatting sqref="T168:Y168">
    <cfRule type="expression" dxfId="792" priority="529">
      <formula>INDIRECT(ADDRESS(ROW(),COLUMN()))=TRUNC(INDIRECT(ADDRESS(ROW(),COLUMN())))</formula>
    </cfRule>
  </conditionalFormatting>
  <conditionalFormatting sqref="Z168">
    <cfRule type="expression" dxfId="791" priority="528">
      <formula>INDIRECT(ADDRESS(ROW(),COLUMN()))=TRUNC(INDIRECT(ADDRESS(ROW(),COLUMN())))</formula>
    </cfRule>
  </conditionalFormatting>
  <conditionalFormatting sqref="AA168:AF168">
    <cfRule type="expression" dxfId="790" priority="527">
      <formula>INDIRECT(ADDRESS(ROW(),COLUMN()))=TRUNC(INDIRECT(ADDRESS(ROW(),COLUMN())))</formula>
    </cfRule>
  </conditionalFormatting>
  <conditionalFormatting sqref="AG168">
    <cfRule type="expression" dxfId="789" priority="526">
      <formula>INDIRECT(ADDRESS(ROW(),COLUMN()))=TRUNC(INDIRECT(ADDRESS(ROW(),COLUMN())))</formula>
    </cfRule>
  </conditionalFormatting>
  <conditionalFormatting sqref="AH168:AM168">
    <cfRule type="expression" dxfId="788" priority="525">
      <formula>INDIRECT(ADDRESS(ROW(),COLUMN()))=TRUNC(INDIRECT(ADDRESS(ROW(),COLUMN())))</formula>
    </cfRule>
  </conditionalFormatting>
  <conditionalFormatting sqref="AN168">
    <cfRule type="expression" dxfId="787" priority="524">
      <formula>INDIRECT(ADDRESS(ROW(),COLUMN()))=TRUNC(INDIRECT(ADDRESS(ROW(),COLUMN())))</formula>
    </cfRule>
  </conditionalFormatting>
  <conditionalFormatting sqref="AO168:AT168">
    <cfRule type="expression" dxfId="786" priority="523">
      <formula>INDIRECT(ADDRESS(ROW(),COLUMN()))=TRUNC(INDIRECT(ADDRESS(ROW(),COLUMN())))</formula>
    </cfRule>
  </conditionalFormatting>
  <conditionalFormatting sqref="AU168">
    <cfRule type="expression" dxfId="785" priority="522">
      <formula>INDIRECT(ADDRESS(ROW(),COLUMN()))=TRUNC(INDIRECT(ADDRESS(ROW(),COLUMN())))</formula>
    </cfRule>
  </conditionalFormatting>
  <conditionalFormatting sqref="AV168:AW168">
    <cfRule type="expression" dxfId="784" priority="521">
      <formula>INDIRECT(ADDRESS(ROW(),COLUMN()))=TRUNC(INDIRECT(ADDRESS(ROW(),COLUMN())))</formula>
    </cfRule>
  </conditionalFormatting>
  <conditionalFormatting sqref="S171">
    <cfRule type="expression" dxfId="783" priority="520">
      <formula>INDIRECT(ADDRESS(ROW(),COLUMN()))=TRUNC(INDIRECT(ADDRESS(ROW(),COLUMN())))</formula>
    </cfRule>
  </conditionalFormatting>
  <conditionalFormatting sqref="T171:Y171">
    <cfRule type="expression" dxfId="782" priority="519">
      <formula>INDIRECT(ADDRESS(ROW(),COLUMN()))=TRUNC(INDIRECT(ADDRESS(ROW(),COLUMN())))</formula>
    </cfRule>
  </conditionalFormatting>
  <conditionalFormatting sqref="Z171">
    <cfRule type="expression" dxfId="781" priority="518">
      <formula>INDIRECT(ADDRESS(ROW(),COLUMN()))=TRUNC(INDIRECT(ADDRESS(ROW(),COLUMN())))</formula>
    </cfRule>
  </conditionalFormatting>
  <conditionalFormatting sqref="AA171:AF171">
    <cfRule type="expression" dxfId="780" priority="517">
      <formula>INDIRECT(ADDRESS(ROW(),COLUMN()))=TRUNC(INDIRECT(ADDRESS(ROW(),COLUMN())))</formula>
    </cfRule>
  </conditionalFormatting>
  <conditionalFormatting sqref="AG171">
    <cfRule type="expression" dxfId="779" priority="516">
      <formula>INDIRECT(ADDRESS(ROW(),COLUMN()))=TRUNC(INDIRECT(ADDRESS(ROW(),COLUMN())))</formula>
    </cfRule>
  </conditionalFormatting>
  <conditionalFormatting sqref="AH171:AM171">
    <cfRule type="expression" dxfId="778" priority="515">
      <formula>INDIRECT(ADDRESS(ROW(),COLUMN()))=TRUNC(INDIRECT(ADDRESS(ROW(),COLUMN())))</formula>
    </cfRule>
  </conditionalFormatting>
  <conditionalFormatting sqref="AN171">
    <cfRule type="expression" dxfId="777" priority="514">
      <formula>INDIRECT(ADDRESS(ROW(),COLUMN()))=TRUNC(INDIRECT(ADDRESS(ROW(),COLUMN())))</formula>
    </cfRule>
  </conditionalFormatting>
  <conditionalFormatting sqref="AO171:AT171">
    <cfRule type="expression" dxfId="776" priority="513">
      <formula>INDIRECT(ADDRESS(ROW(),COLUMN()))=TRUNC(INDIRECT(ADDRESS(ROW(),COLUMN())))</formula>
    </cfRule>
  </conditionalFormatting>
  <conditionalFormatting sqref="AU171">
    <cfRule type="expression" dxfId="775" priority="512">
      <formula>INDIRECT(ADDRESS(ROW(),COLUMN()))=TRUNC(INDIRECT(ADDRESS(ROW(),COLUMN())))</formula>
    </cfRule>
  </conditionalFormatting>
  <conditionalFormatting sqref="AV171:AW171">
    <cfRule type="expression" dxfId="774" priority="511">
      <formula>INDIRECT(ADDRESS(ROW(),COLUMN()))=TRUNC(INDIRECT(ADDRESS(ROW(),COLUMN())))</formula>
    </cfRule>
  </conditionalFormatting>
  <conditionalFormatting sqref="S174">
    <cfRule type="expression" dxfId="773" priority="510">
      <formula>INDIRECT(ADDRESS(ROW(),COLUMN()))=TRUNC(INDIRECT(ADDRESS(ROW(),COLUMN())))</formula>
    </cfRule>
  </conditionalFormatting>
  <conditionalFormatting sqref="T174:Y174">
    <cfRule type="expression" dxfId="772" priority="509">
      <formula>INDIRECT(ADDRESS(ROW(),COLUMN()))=TRUNC(INDIRECT(ADDRESS(ROW(),COLUMN())))</formula>
    </cfRule>
  </conditionalFormatting>
  <conditionalFormatting sqref="Z174">
    <cfRule type="expression" dxfId="771" priority="508">
      <formula>INDIRECT(ADDRESS(ROW(),COLUMN()))=TRUNC(INDIRECT(ADDRESS(ROW(),COLUMN())))</formula>
    </cfRule>
  </conditionalFormatting>
  <conditionalFormatting sqref="AA174:AF174">
    <cfRule type="expression" dxfId="770" priority="507">
      <formula>INDIRECT(ADDRESS(ROW(),COLUMN()))=TRUNC(INDIRECT(ADDRESS(ROW(),COLUMN())))</formula>
    </cfRule>
  </conditionalFormatting>
  <conditionalFormatting sqref="AG174">
    <cfRule type="expression" dxfId="769" priority="506">
      <formula>INDIRECT(ADDRESS(ROW(),COLUMN()))=TRUNC(INDIRECT(ADDRESS(ROW(),COLUMN())))</formula>
    </cfRule>
  </conditionalFormatting>
  <conditionalFormatting sqref="AH174:AM174">
    <cfRule type="expression" dxfId="768" priority="505">
      <formula>INDIRECT(ADDRESS(ROW(),COLUMN()))=TRUNC(INDIRECT(ADDRESS(ROW(),COLUMN())))</formula>
    </cfRule>
  </conditionalFormatting>
  <conditionalFormatting sqref="AN174">
    <cfRule type="expression" dxfId="767" priority="504">
      <formula>INDIRECT(ADDRESS(ROW(),COLUMN()))=TRUNC(INDIRECT(ADDRESS(ROW(),COLUMN())))</formula>
    </cfRule>
  </conditionalFormatting>
  <conditionalFormatting sqref="AO174:AT174">
    <cfRule type="expression" dxfId="766" priority="503">
      <formula>INDIRECT(ADDRESS(ROW(),COLUMN()))=TRUNC(INDIRECT(ADDRESS(ROW(),COLUMN())))</formula>
    </cfRule>
  </conditionalFormatting>
  <conditionalFormatting sqref="AU174">
    <cfRule type="expression" dxfId="765" priority="502">
      <formula>INDIRECT(ADDRESS(ROW(),COLUMN()))=TRUNC(INDIRECT(ADDRESS(ROW(),COLUMN())))</formula>
    </cfRule>
  </conditionalFormatting>
  <conditionalFormatting sqref="AV174:AW174">
    <cfRule type="expression" dxfId="764" priority="501">
      <formula>INDIRECT(ADDRESS(ROW(),COLUMN()))=TRUNC(INDIRECT(ADDRESS(ROW(),COLUMN())))</formula>
    </cfRule>
  </conditionalFormatting>
  <conditionalFormatting sqref="S177">
    <cfRule type="expression" dxfId="763" priority="500">
      <formula>INDIRECT(ADDRESS(ROW(),COLUMN()))=TRUNC(INDIRECT(ADDRESS(ROW(),COLUMN())))</formula>
    </cfRule>
  </conditionalFormatting>
  <conditionalFormatting sqref="T177:Y177">
    <cfRule type="expression" dxfId="762" priority="499">
      <formula>INDIRECT(ADDRESS(ROW(),COLUMN()))=TRUNC(INDIRECT(ADDRESS(ROW(),COLUMN())))</formula>
    </cfRule>
  </conditionalFormatting>
  <conditionalFormatting sqref="Z177">
    <cfRule type="expression" dxfId="761" priority="498">
      <formula>INDIRECT(ADDRESS(ROW(),COLUMN()))=TRUNC(INDIRECT(ADDRESS(ROW(),COLUMN())))</formula>
    </cfRule>
  </conditionalFormatting>
  <conditionalFormatting sqref="AA177:AF177">
    <cfRule type="expression" dxfId="760" priority="497">
      <formula>INDIRECT(ADDRESS(ROW(),COLUMN()))=TRUNC(INDIRECT(ADDRESS(ROW(),COLUMN())))</formula>
    </cfRule>
  </conditionalFormatting>
  <conditionalFormatting sqref="AG177">
    <cfRule type="expression" dxfId="759" priority="496">
      <formula>INDIRECT(ADDRESS(ROW(),COLUMN()))=TRUNC(INDIRECT(ADDRESS(ROW(),COLUMN())))</formula>
    </cfRule>
  </conditionalFormatting>
  <conditionalFormatting sqref="AH177:AM177">
    <cfRule type="expression" dxfId="758" priority="495">
      <formula>INDIRECT(ADDRESS(ROW(),COLUMN()))=TRUNC(INDIRECT(ADDRESS(ROW(),COLUMN())))</formula>
    </cfRule>
  </conditionalFormatting>
  <conditionalFormatting sqref="AN177">
    <cfRule type="expression" dxfId="757" priority="494">
      <formula>INDIRECT(ADDRESS(ROW(),COLUMN()))=TRUNC(INDIRECT(ADDRESS(ROW(),COLUMN())))</formula>
    </cfRule>
  </conditionalFormatting>
  <conditionalFormatting sqref="AO177:AT177">
    <cfRule type="expression" dxfId="756" priority="493">
      <formula>INDIRECT(ADDRESS(ROW(),COLUMN()))=TRUNC(INDIRECT(ADDRESS(ROW(),COLUMN())))</formula>
    </cfRule>
  </conditionalFormatting>
  <conditionalFormatting sqref="AU177">
    <cfRule type="expression" dxfId="755" priority="492">
      <formula>INDIRECT(ADDRESS(ROW(),COLUMN()))=TRUNC(INDIRECT(ADDRESS(ROW(),COLUMN())))</formula>
    </cfRule>
  </conditionalFormatting>
  <conditionalFormatting sqref="AV177:AW177">
    <cfRule type="expression" dxfId="754" priority="491">
      <formula>INDIRECT(ADDRESS(ROW(),COLUMN()))=TRUNC(INDIRECT(ADDRESS(ROW(),COLUMN())))</formula>
    </cfRule>
  </conditionalFormatting>
  <conditionalFormatting sqref="S180">
    <cfRule type="expression" dxfId="753" priority="490">
      <formula>INDIRECT(ADDRESS(ROW(),COLUMN()))=TRUNC(INDIRECT(ADDRESS(ROW(),COLUMN())))</formula>
    </cfRule>
  </conditionalFormatting>
  <conditionalFormatting sqref="T180:Y180">
    <cfRule type="expression" dxfId="752" priority="489">
      <formula>INDIRECT(ADDRESS(ROW(),COLUMN()))=TRUNC(INDIRECT(ADDRESS(ROW(),COLUMN())))</formula>
    </cfRule>
  </conditionalFormatting>
  <conditionalFormatting sqref="Z180">
    <cfRule type="expression" dxfId="751" priority="488">
      <formula>INDIRECT(ADDRESS(ROW(),COLUMN()))=TRUNC(INDIRECT(ADDRESS(ROW(),COLUMN())))</formula>
    </cfRule>
  </conditionalFormatting>
  <conditionalFormatting sqref="AA180:AF180">
    <cfRule type="expression" dxfId="750" priority="487">
      <formula>INDIRECT(ADDRESS(ROW(),COLUMN()))=TRUNC(INDIRECT(ADDRESS(ROW(),COLUMN())))</formula>
    </cfRule>
  </conditionalFormatting>
  <conditionalFormatting sqref="AG180">
    <cfRule type="expression" dxfId="749" priority="486">
      <formula>INDIRECT(ADDRESS(ROW(),COLUMN()))=TRUNC(INDIRECT(ADDRESS(ROW(),COLUMN())))</formula>
    </cfRule>
  </conditionalFormatting>
  <conditionalFormatting sqref="AH180:AM180">
    <cfRule type="expression" dxfId="748" priority="485">
      <formula>INDIRECT(ADDRESS(ROW(),COLUMN()))=TRUNC(INDIRECT(ADDRESS(ROW(),COLUMN())))</formula>
    </cfRule>
  </conditionalFormatting>
  <conditionalFormatting sqref="AN180">
    <cfRule type="expression" dxfId="747" priority="484">
      <formula>INDIRECT(ADDRESS(ROW(),COLUMN()))=TRUNC(INDIRECT(ADDRESS(ROW(),COLUMN())))</formula>
    </cfRule>
  </conditionalFormatting>
  <conditionalFormatting sqref="AO180:AT180">
    <cfRule type="expression" dxfId="746" priority="483">
      <formula>INDIRECT(ADDRESS(ROW(),COLUMN()))=TRUNC(INDIRECT(ADDRESS(ROW(),COLUMN())))</formula>
    </cfRule>
  </conditionalFormatting>
  <conditionalFormatting sqref="AU180">
    <cfRule type="expression" dxfId="745" priority="482">
      <formula>INDIRECT(ADDRESS(ROW(),COLUMN()))=TRUNC(INDIRECT(ADDRESS(ROW(),COLUMN())))</formula>
    </cfRule>
  </conditionalFormatting>
  <conditionalFormatting sqref="AV180:AW180">
    <cfRule type="expression" dxfId="744" priority="481">
      <formula>INDIRECT(ADDRESS(ROW(),COLUMN()))=TRUNC(INDIRECT(ADDRESS(ROW(),COLUMN())))</formula>
    </cfRule>
  </conditionalFormatting>
  <conditionalFormatting sqref="S183">
    <cfRule type="expression" dxfId="743" priority="480">
      <formula>INDIRECT(ADDRESS(ROW(),COLUMN()))=TRUNC(INDIRECT(ADDRESS(ROW(),COLUMN())))</formula>
    </cfRule>
  </conditionalFormatting>
  <conditionalFormatting sqref="T183:Y183">
    <cfRule type="expression" dxfId="742" priority="479">
      <formula>INDIRECT(ADDRESS(ROW(),COLUMN()))=TRUNC(INDIRECT(ADDRESS(ROW(),COLUMN())))</formula>
    </cfRule>
  </conditionalFormatting>
  <conditionalFormatting sqref="Z183">
    <cfRule type="expression" dxfId="741" priority="478">
      <formula>INDIRECT(ADDRESS(ROW(),COLUMN()))=TRUNC(INDIRECT(ADDRESS(ROW(),COLUMN())))</formula>
    </cfRule>
  </conditionalFormatting>
  <conditionalFormatting sqref="AA183:AF183">
    <cfRule type="expression" dxfId="740" priority="477">
      <formula>INDIRECT(ADDRESS(ROW(),COLUMN()))=TRUNC(INDIRECT(ADDRESS(ROW(),COLUMN())))</formula>
    </cfRule>
  </conditionalFormatting>
  <conditionalFormatting sqref="AG183">
    <cfRule type="expression" dxfId="739" priority="476">
      <formula>INDIRECT(ADDRESS(ROW(),COLUMN()))=TRUNC(INDIRECT(ADDRESS(ROW(),COLUMN())))</formula>
    </cfRule>
  </conditionalFormatting>
  <conditionalFormatting sqref="AH183:AM183">
    <cfRule type="expression" dxfId="738" priority="475">
      <formula>INDIRECT(ADDRESS(ROW(),COLUMN()))=TRUNC(INDIRECT(ADDRESS(ROW(),COLUMN())))</formula>
    </cfRule>
  </conditionalFormatting>
  <conditionalFormatting sqref="AN183">
    <cfRule type="expression" dxfId="737" priority="474">
      <formula>INDIRECT(ADDRESS(ROW(),COLUMN()))=TRUNC(INDIRECT(ADDRESS(ROW(),COLUMN())))</formula>
    </cfRule>
  </conditionalFormatting>
  <conditionalFormatting sqref="AO183:AT183">
    <cfRule type="expression" dxfId="736" priority="473">
      <formula>INDIRECT(ADDRESS(ROW(),COLUMN()))=TRUNC(INDIRECT(ADDRESS(ROW(),COLUMN())))</formula>
    </cfRule>
  </conditionalFormatting>
  <conditionalFormatting sqref="AU183">
    <cfRule type="expression" dxfId="735" priority="472">
      <formula>INDIRECT(ADDRESS(ROW(),COLUMN()))=TRUNC(INDIRECT(ADDRESS(ROW(),COLUMN())))</formula>
    </cfRule>
  </conditionalFormatting>
  <conditionalFormatting sqref="AV183:AW183">
    <cfRule type="expression" dxfId="734" priority="471">
      <formula>INDIRECT(ADDRESS(ROW(),COLUMN()))=TRUNC(INDIRECT(ADDRESS(ROW(),COLUMN())))</formula>
    </cfRule>
  </conditionalFormatting>
  <conditionalFormatting sqref="S186">
    <cfRule type="expression" dxfId="733" priority="470">
      <formula>INDIRECT(ADDRESS(ROW(),COLUMN()))=TRUNC(INDIRECT(ADDRESS(ROW(),COLUMN())))</formula>
    </cfRule>
  </conditionalFormatting>
  <conditionalFormatting sqref="T186:Y186">
    <cfRule type="expression" dxfId="732" priority="469">
      <formula>INDIRECT(ADDRESS(ROW(),COLUMN()))=TRUNC(INDIRECT(ADDRESS(ROW(),COLUMN())))</formula>
    </cfRule>
  </conditionalFormatting>
  <conditionalFormatting sqref="Z186">
    <cfRule type="expression" dxfId="731" priority="468">
      <formula>INDIRECT(ADDRESS(ROW(),COLUMN()))=TRUNC(INDIRECT(ADDRESS(ROW(),COLUMN())))</formula>
    </cfRule>
  </conditionalFormatting>
  <conditionalFormatting sqref="AA186:AF186">
    <cfRule type="expression" dxfId="730" priority="467">
      <formula>INDIRECT(ADDRESS(ROW(),COLUMN()))=TRUNC(INDIRECT(ADDRESS(ROW(),COLUMN())))</formula>
    </cfRule>
  </conditionalFormatting>
  <conditionalFormatting sqref="AG186">
    <cfRule type="expression" dxfId="729" priority="466">
      <formula>INDIRECT(ADDRESS(ROW(),COLUMN()))=TRUNC(INDIRECT(ADDRESS(ROW(),COLUMN())))</formula>
    </cfRule>
  </conditionalFormatting>
  <conditionalFormatting sqref="AH186:AM186">
    <cfRule type="expression" dxfId="728" priority="465">
      <formula>INDIRECT(ADDRESS(ROW(),COLUMN()))=TRUNC(INDIRECT(ADDRESS(ROW(),COLUMN())))</formula>
    </cfRule>
  </conditionalFormatting>
  <conditionalFormatting sqref="AN186">
    <cfRule type="expression" dxfId="727" priority="464">
      <formula>INDIRECT(ADDRESS(ROW(),COLUMN()))=TRUNC(INDIRECT(ADDRESS(ROW(),COLUMN())))</formula>
    </cfRule>
  </conditionalFormatting>
  <conditionalFormatting sqref="AO186:AT186">
    <cfRule type="expression" dxfId="726" priority="463">
      <formula>INDIRECT(ADDRESS(ROW(),COLUMN()))=TRUNC(INDIRECT(ADDRESS(ROW(),COLUMN())))</formula>
    </cfRule>
  </conditionalFormatting>
  <conditionalFormatting sqref="AU186">
    <cfRule type="expression" dxfId="725" priority="462">
      <formula>INDIRECT(ADDRESS(ROW(),COLUMN()))=TRUNC(INDIRECT(ADDRESS(ROW(),COLUMN())))</formula>
    </cfRule>
  </conditionalFormatting>
  <conditionalFormatting sqref="AV186:AW186">
    <cfRule type="expression" dxfId="724" priority="461">
      <formula>INDIRECT(ADDRESS(ROW(),COLUMN()))=TRUNC(INDIRECT(ADDRESS(ROW(),COLUMN())))</formula>
    </cfRule>
  </conditionalFormatting>
  <conditionalFormatting sqref="S189">
    <cfRule type="expression" dxfId="723" priority="460">
      <formula>INDIRECT(ADDRESS(ROW(),COLUMN()))=TRUNC(INDIRECT(ADDRESS(ROW(),COLUMN())))</formula>
    </cfRule>
  </conditionalFormatting>
  <conditionalFormatting sqref="T189:Y189">
    <cfRule type="expression" dxfId="722" priority="459">
      <formula>INDIRECT(ADDRESS(ROW(),COLUMN()))=TRUNC(INDIRECT(ADDRESS(ROW(),COLUMN())))</formula>
    </cfRule>
  </conditionalFormatting>
  <conditionalFormatting sqref="Z189">
    <cfRule type="expression" dxfId="721" priority="458">
      <formula>INDIRECT(ADDRESS(ROW(),COLUMN()))=TRUNC(INDIRECT(ADDRESS(ROW(),COLUMN())))</formula>
    </cfRule>
  </conditionalFormatting>
  <conditionalFormatting sqref="AA189:AF189">
    <cfRule type="expression" dxfId="720" priority="457">
      <formula>INDIRECT(ADDRESS(ROW(),COLUMN()))=TRUNC(INDIRECT(ADDRESS(ROW(),COLUMN())))</formula>
    </cfRule>
  </conditionalFormatting>
  <conditionalFormatting sqref="AG189">
    <cfRule type="expression" dxfId="719" priority="456">
      <formula>INDIRECT(ADDRESS(ROW(),COLUMN()))=TRUNC(INDIRECT(ADDRESS(ROW(),COLUMN())))</formula>
    </cfRule>
  </conditionalFormatting>
  <conditionalFormatting sqref="AH189:AM189">
    <cfRule type="expression" dxfId="718" priority="455">
      <formula>INDIRECT(ADDRESS(ROW(),COLUMN()))=TRUNC(INDIRECT(ADDRESS(ROW(),COLUMN())))</formula>
    </cfRule>
  </conditionalFormatting>
  <conditionalFormatting sqref="AN189">
    <cfRule type="expression" dxfId="717" priority="454">
      <formula>INDIRECT(ADDRESS(ROW(),COLUMN()))=TRUNC(INDIRECT(ADDRESS(ROW(),COLUMN())))</formula>
    </cfRule>
  </conditionalFormatting>
  <conditionalFormatting sqref="AO189:AT189">
    <cfRule type="expression" dxfId="716" priority="453">
      <formula>INDIRECT(ADDRESS(ROW(),COLUMN()))=TRUNC(INDIRECT(ADDRESS(ROW(),COLUMN())))</formula>
    </cfRule>
  </conditionalFormatting>
  <conditionalFormatting sqref="AU189">
    <cfRule type="expression" dxfId="715" priority="452">
      <formula>INDIRECT(ADDRESS(ROW(),COLUMN()))=TRUNC(INDIRECT(ADDRESS(ROW(),COLUMN())))</formula>
    </cfRule>
  </conditionalFormatting>
  <conditionalFormatting sqref="AV189:AW189">
    <cfRule type="expression" dxfId="714" priority="451">
      <formula>INDIRECT(ADDRESS(ROW(),COLUMN()))=TRUNC(INDIRECT(ADDRESS(ROW(),COLUMN())))</formula>
    </cfRule>
  </conditionalFormatting>
  <conditionalFormatting sqref="S192">
    <cfRule type="expression" dxfId="713" priority="450">
      <formula>INDIRECT(ADDRESS(ROW(),COLUMN()))=TRUNC(INDIRECT(ADDRESS(ROW(),COLUMN())))</formula>
    </cfRule>
  </conditionalFormatting>
  <conditionalFormatting sqref="T192:Y192">
    <cfRule type="expression" dxfId="712" priority="449">
      <formula>INDIRECT(ADDRESS(ROW(),COLUMN()))=TRUNC(INDIRECT(ADDRESS(ROW(),COLUMN())))</formula>
    </cfRule>
  </conditionalFormatting>
  <conditionalFormatting sqref="Z192">
    <cfRule type="expression" dxfId="711" priority="448">
      <formula>INDIRECT(ADDRESS(ROW(),COLUMN()))=TRUNC(INDIRECT(ADDRESS(ROW(),COLUMN())))</formula>
    </cfRule>
  </conditionalFormatting>
  <conditionalFormatting sqref="AA192:AF192">
    <cfRule type="expression" dxfId="710" priority="447">
      <formula>INDIRECT(ADDRESS(ROW(),COLUMN()))=TRUNC(INDIRECT(ADDRESS(ROW(),COLUMN())))</formula>
    </cfRule>
  </conditionalFormatting>
  <conditionalFormatting sqref="AG192">
    <cfRule type="expression" dxfId="709" priority="446">
      <formula>INDIRECT(ADDRESS(ROW(),COLUMN()))=TRUNC(INDIRECT(ADDRESS(ROW(),COLUMN())))</formula>
    </cfRule>
  </conditionalFormatting>
  <conditionalFormatting sqref="AH192:AM192">
    <cfRule type="expression" dxfId="708" priority="445">
      <formula>INDIRECT(ADDRESS(ROW(),COLUMN()))=TRUNC(INDIRECT(ADDRESS(ROW(),COLUMN())))</formula>
    </cfRule>
  </conditionalFormatting>
  <conditionalFormatting sqref="AN192">
    <cfRule type="expression" dxfId="707" priority="444">
      <formula>INDIRECT(ADDRESS(ROW(),COLUMN()))=TRUNC(INDIRECT(ADDRESS(ROW(),COLUMN())))</formula>
    </cfRule>
  </conditionalFormatting>
  <conditionalFormatting sqref="AO192:AT192">
    <cfRule type="expression" dxfId="706" priority="443">
      <formula>INDIRECT(ADDRESS(ROW(),COLUMN()))=TRUNC(INDIRECT(ADDRESS(ROW(),COLUMN())))</formula>
    </cfRule>
  </conditionalFormatting>
  <conditionalFormatting sqref="AU192">
    <cfRule type="expression" dxfId="705" priority="442">
      <formula>INDIRECT(ADDRESS(ROW(),COLUMN()))=TRUNC(INDIRECT(ADDRESS(ROW(),COLUMN())))</formula>
    </cfRule>
  </conditionalFormatting>
  <conditionalFormatting sqref="AV192:AW192">
    <cfRule type="expression" dxfId="704" priority="441">
      <formula>INDIRECT(ADDRESS(ROW(),COLUMN()))=TRUNC(INDIRECT(ADDRESS(ROW(),COLUMN())))</formula>
    </cfRule>
  </conditionalFormatting>
  <conditionalFormatting sqref="S195">
    <cfRule type="expression" dxfId="703" priority="440">
      <formula>INDIRECT(ADDRESS(ROW(),COLUMN()))=TRUNC(INDIRECT(ADDRESS(ROW(),COLUMN())))</formula>
    </cfRule>
  </conditionalFormatting>
  <conditionalFormatting sqref="T195:Y195">
    <cfRule type="expression" dxfId="702" priority="439">
      <formula>INDIRECT(ADDRESS(ROW(),COLUMN()))=TRUNC(INDIRECT(ADDRESS(ROW(),COLUMN())))</formula>
    </cfRule>
  </conditionalFormatting>
  <conditionalFormatting sqref="Z195">
    <cfRule type="expression" dxfId="701" priority="438">
      <formula>INDIRECT(ADDRESS(ROW(),COLUMN()))=TRUNC(INDIRECT(ADDRESS(ROW(),COLUMN())))</formula>
    </cfRule>
  </conditionalFormatting>
  <conditionalFormatting sqref="AA195:AF195">
    <cfRule type="expression" dxfId="700" priority="437">
      <formula>INDIRECT(ADDRESS(ROW(),COLUMN()))=TRUNC(INDIRECT(ADDRESS(ROW(),COLUMN())))</formula>
    </cfRule>
  </conditionalFormatting>
  <conditionalFormatting sqref="AG195">
    <cfRule type="expression" dxfId="699" priority="436">
      <formula>INDIRECT(ADDRESS(ROW(),COLUMN()))=TRUNC(INDIRECT(ADDRESS(ROW(),COLUMN())))</formula>
    </cfRule>
  </conditionalFormatting>
  <conditionalFormatting sqref="AH195:AM195">
    <cfRule type="expression" dxfId="698" priority="435">
      <formula>INDIRECT(ADDRESS(ROW(),COLUMN()))=TRUNC(INDIRECT(ADDRESS(ROW(),COLUMN())))</formula>
    </cfRule>
  </conditionalFormatting>
  <conditionalFormatting sqref="AN195">
    <cfRule type="expression" dxfId="697" priority="434">
      <formula>INDIRECT(ADDRESS(ROW(),COLUMN()))=TRUNC(INDIRECT(ADDRESS(ROW(),COLUMN())))</formula>
    </cfRule>
  </conditionalFormatting>
  <conditionalFormatting sqref="AO195:AT195">
    <cfRule type="expression" dxfId="696" priority="433">
      <formula>INDIRECT(ADDRESS(ROW(),COLUMN()))=TRUNC(INDIRECT(ADDRESS(ROW(),COLUMN())))</formula>
    </cfRule>
  </conditionalFormatting>
  <conditionalFormatting sqref="AU195">
    <cfRule type="expression" dxfId="695" priority="432">
      <formula>INDIRECT(ADDRESS(ROW(),COLUMN()))=TRUNC(INDIRECT(ADDRESS(ROW(),COLUMN())))</formula>
    </cfRule>
  </conditionalFormatting>
  <conditionalFormatting sqref="AV195:AW195">
    <cfRule type="expression" dxfId="694" priority="431">
      <formula>INDIRECT(ADDRESS(ROW(),COLUMN()))=TRUNC(INDIRECT(ADDRESS(ROW(),COLUMN())))</formula>
    </cfRule>
  </conditionalFormatting>
  <conditionalFormatting sqref="S198">
    <cfRule type="expression" dxfId="693" priority="430">
      <formula>INDIRECT(ADDRESS(ROW(),COLUMN()))=TRUNC(INDIRECT(ADDRESS(ROW(),COLUMN())))</formula>
    </cfRule>
  </conditionalFormatting>
  <conditionalFormatting sqref="T198:Y198">
    <cfRule type="expression" dxfId="692" priority="429">
      <formula>INDIRECT(ADDRESS(ROW(),COLUMN()))=TRUNC(INDIRECT(ADDRESS(ROW(),COLUMN())))</formula>
    </cfRule>
  </conditionalFormatting>
  <conditionalFormatting sqref="Z198">
    <cfRule type="expression" dxfId="691" priority="428">
      <formula>INDIRECT(ADDRESS(ROW(),COLUMN()))=TRUNC(INDIRECT(ADDRESS(ROW(),COLUMN())))</formula>
    </cfRule>
  </conditionalFormatting>
  <conditionalFormatting sqref="AA198:AF198">
    <cfRule type="expression" dxfId="690" priority="427">
      <formula>INDIRECT(ADDRESS(ROW(),COLUMN()))=TRUNC(INDIRECT(ADDRESS(ROW(),COLUMN())))</formula>
    </cfRule>
  </conditionalFormatting>
  <conditionalFormatting sqref="AG198">
    <cfRule type="expression" dxfId="689" priority="426">
      <formula>INDIRECT(ADDRESS(ROW(),COLUMN()))=TRUNC(INDIRECT(ADDRESS(ROW(),COLUMN())))</formula>
    </cfRule>
  </conditionalFormatting>
  <conditionalFormatting sqref="AH198:AM198">
    <cfRule type="expression" dxfId="688" priority="425">
      <formula>INDIRECT(ADDRESS(ROW(),COLUMN()))=TRUNC(INDIRECT(ADDRESS(ROW(),COLUMN())))</formula>
    </cfRule>
  </conditionalFormatting>
  <conditionalFormatting sqref="AN198">
    <cfRule type="expression" dxfId="687" priority="424">
      <formula>INDIRECT(ADDRESS(ROW(),COLUMN()))=TRUNC(INDIRECT(ADDRESS(ROW(),COLUMN())))</formula>
    </cfRule>
  </conditionalFormatting>
  <conditionalFormatting sqref="AO198:AT198">
    <cfRule type="expression" dxfId="686" priority="423">
      <formula>INDIRECT(ADDRESS(ROW(),COLUMN()))=TRUNC(INDIRECT(ADDRESS(ROW(),COLUMN())))</formula>
    </cfRule>
  </conditionalFormatting>
  <conditionalFormatting sqref="AU198">
    <cfRule type="expression" dxfId="685" priority="422">
      <formula>INDIRECT(ADDRESS(ROW(),COLUMN()))=TRUNC(INDIRECT(ADDRESS(ROW(),COLUMN())))</formula>
    </cfRule>
  </conditionalFormatting>
  <conditionalFormatting sqref="AV198:AW198">
    <cfRule type="expression" dxfId="684" priority="421">
      <formula>INDIRECT(ADDRESS(ROW(),COLUMN()))=TRUNC(INDIRECT(ADDRESS(ROW(),COLUMN())))</formula>
    </cfRule>
  </conditionalFormatting>
  <conditionalFormatting sqref="S201">
    <cfRule type="expression" dxfId="683" priority="420">
      <formula>INDIRECT(ADDRESS(ROW(),COLUMN()))=TRUNC(INDIRECT(ADDRESS(ROW(),COLUMN())))</formula>
    </cfRule>
  </conditionalFormatting>
  <conditionalFormatting sqref="T201:Y201">
    <cfRule type="expression" dxfId="682" priority="419">
      <formula>INDIRECT(ADDRESS(ROW(),COLUMN()))=TRUNC(INDIRECT(ADDRESS(ROW(),COLUMN())))</formula>
    </cfRule>
  </conditionalFormatting>
  <conditionalFormatting sqref="Z201">
    <cfRule type="expression" dxfId="681" priority="418">
      <formula>INDIRECT(ADDRESS(ROW(),COLUMN()))=TRUNC(INDIRECT(ADDRESS(ROW(),COLUMN())))</formula>
    </cfRule>
  </conditionalFormatting>
  <conditionalFormatting sqref="AA201:AF201">
    <cfRule type="expression" dxfId="680" priority="417">
      <formula>INDIRECT(ADDRESS(ROW(),COLUMN()))=TRUNC(INDIRECT(ADDRESS(ROW(),COLUMN())))</formula>
    </cfRule>
  </conditionalFormatting>
  <conditionalFormatting sqref="AG201">
    <cfRule type="expression" dxfId="679" priority="416">
      <formula>INDIRECT(ADDRESS(ROW(),COLUMN()))=TRUNC(INDIRECT(ADDRESS(ROW(),COLUMN())))</formula>
    </cfRule>
  </conditionalFormatting>
  <conditionalFormatting sqref="AH201:AM201">
    <cfRule type="expression" dxfId="678" priority="415">
      <formula>INDIRECT(ADDRESS(ROW(),COLUMN()))=TRUNC(INDIRECT(ADDRESS(ROW(),COLUMN())))</formula>
    </cfRule>
  </conditionalFormatting>
  <conditionalFormatting sqref="AN201">
    <cfRule type="expression" dxfId="677" priority="414">
      <formula>INDIRECT(ADDRESS(ROW(),COLUMN()))=TRUNC(INDIRECT(ADDRESS(ROW(),COLUMN())))</formula>
    </cfRule>
  </conditionalFormatting>
  <conditionalFormatting sqref="AO201:AT201">
    <cfRule type="expression" dxfId="676" priority="413">
      <formula>INDIRECT(ADDRESS(ROW(),COLUMN()))=TRUNC(INDIRECT(ADDRESS(ROW(),COLUMN())))</formula>
    </cfRule>
  </conditionalFormatting>
  <conditionalFormatting sqref="AU201">
    <cfRule type="expression" dxfId="675" priority="412">
      <formula>INDIRECT(ADDRESS(ROW(),COLUMN()))=TRUNC(INDIRECT(ADDRESS(ROW(),COLUMN())))</formula>
    </cfRule>
  </conditionalFormatting>
  <conditionalFormatting sqref="AV201:AW201">
    <cfRule type="expression" dxfId="674" priority="411">
      <formula>INDIRECT(ADDRESS(ROW(),COLUMN()))=TRUNC(INDIRECT(ADDRESS(ROW(),COLUMN())))</formula>
    </cfRule>
  </conditionalFormatting>
  <conditionalFormatting sqref="S204">
    <cfRule type="expression" dxfId="673" priority="410">
      <formula>INDIRECT(ADDRESS(ROW(),COLUMN()))=TRUNC(INDIRECT(ADDRESS(ROW(),COLUMN())))</formula>
    </cfRule>
  </conditionalFormatting>
  <conditionalFormatting sqref="T204:Y204">
    <cfRule type="expression" dxfId="672" priority="409">
      <formula>INDIRECT(ADDRESS(ROW(),COLUMN()))=TRUNC(INDIRECT(ADDRESS(ROW(),COLUMN())))</formula>
    </cfRule>
  </conditionalFormatting>
  <conditionalFormatting sqref="Z204">
    <cfRule type="expression" dxfId="671" priority="408">
      <formula>INDIRECT(ADDRESS(ROW(),COLUMN()))=TRUNC(INDIRECT(ADDRESS(ROW(),COLUMN())))</formula>
    </cfRule>
  </conditionalFormatting>
  <conditionalFormatting sqref="AA204:AF204">
    <cfRule type="expression" dxfId="670" priority="407">
      <formula>INDIRECT(ADDRESS(ROW(),COLUMN()))=TRUNC(INDIRECT(ADDRESS(ROW(),COLUMN())))</formula>
    </cfRule>
  </conditionalFormatting>
  <conditionalFormatting sqref="AG204">
    <cfRule type="expression" dxfId="669" priority="406">
      <formula>INDIRECT(ADDRESS(ROW(),COLUMN()))=TRUNC(INDIRECT(ADDRESS(ROW(),COLUMN())))</formula>
    </cfRule>
  </conditionalFormatting>
  <conditionalFormatting sqref="AH204:AM204">
    <cfRule type="expression" dxfId="668" priority="405">
      <formula>INDIRECT(ADDRESS(ROW(),COLUMN()))=TRUNC(INDIRECT(ADDRESS(ROW(),COLUMN())))</formula>
    </cfRule>
  </conditionalFormatting>
  <conditionalFormatting sqref="AN204">
    <cfRule type="expression" dxfId="667" priority="404">
      <formula>INDIRECT(ADDRESS(ROW(),COLUMN()))=TRUNC(INDIRECT(ADDRESS(ROW(),COLUMN())))</formula>
    </cfRule>
  </conditionalFormatting>
  <conditionalFormatting sqref="AO204:AT204">
    <cfRule type="expression" dxfId="666" priority="403">
      <formula>INDIRECT(ADDRESS(ROW(),COLUMN()))=TRUNC(INDIRECT(ADDRESS(ROW(),COLUMN())))</formula>
    </cfRule>
  </conditionalFormatting>
  <conditionalFormatting sqref="AU204">
    <cfRule type="expression" dxfId="665" priority="402">
      <formula>INDIRECT(ADDRESS(ROW(),COLUMN()))=TRUNC(INDIRECT(ADDRESS(ROW(),COLUMN())))</formula>
    </cfRule>
  </conditionalFormatting>
  <conditionalFormatting sqref="AV204:AW204">
    <cfRule type="expression" dxfId="664" priority="401">
      <formula>INDIRECT(ADDRESS(ROW(),COLUMN()))=TRUNC(INDIRECT(ADDRESS(ROW(),COLUMN())))</formula>
    </cfRule>
  </conditionalFormatting>
  <conditionalFormatting sqref="S207">
    <cfRule type="expression" dxfId="663" priority="400">
      <formula>INDIRECT(ADDRESS(ROW(),COLUMN()))=TRUNC(INDIRECT(ADDRESS(ROW(),COLUMN())))</formula>
    </cfRule>
  </conditionalFormatting>
  <conditionalFormatting sqref="T207:Y207">
    <cfRule type="expression" dxfId="662" priority="399">
      <formula>INDIRECT(ADDRESS(ROW(),COLUMN()))=TRUNC(INDIRECT(ADDRESS(ROW(),COLUMN())))</formula>
    </cfRule>
  </conditionalFormatting>
  <conditionalFormatting sqref="Z207">
    <cfRule type="expression" dxfId="661" priority="398">
      <formula>INDIRECT(ADDRESS(ROW(),COLUMN()))=TRUNC(INDIRECT(ADDRESS(ROW(),COLUMN())))</formula>
    </cfRule>
  </conditionalFormatting>
  <conditionalFormatting sqref="AA207:AF207">
    <cfRule type="expression" dxfId="660" priority="397">
      <formula>INDIRECT(ADDRESS(ROW(),COLUMN()))=TRUNC(INDIRECT(ADDRESS(ROW(),COLUMN())))</formula>
    </cfRule>
  </conditionalFormatting>
  <conditionalFormatting sqref="AG207">
    <cfRule type="expression" dxfId="659" priority="396">
      <formula>INDIRECT(ADDRESS(ROW(),COLUMN()))=TRUNC(INDIRECT(ADDRESS(ROW(),COLUMN())))</formula>
    </cfRule>
  </conditionalFormatting>
  <conditionalFormatting sqref="AH207:AM207">
    <cfRule type="expression" dxfId="658" priority="395">
      <formula>INDIRECT(ADDRESS(ROW(),COLUMN()))=TRUNC(INDIRECT(ADDRESS(ROW(),COLUMN())))</formula>
    </cfRule>
  </conditionalFormatting>
  <conditionalFormatting sqref="AN207">
    <cfRule type="expression" dxfId="657" priority="394">
      <formula>INDIRECT(ADDRESS(ROW(),COLUMN()))=TRUNC(INDIRECT(ADDRESS(ROW(),COLUMN())))</formula>
    </cfRule>
  </conditionalFormatting>
  <conditionalFormatting sqref="AO207:AT207">
    <cfRule type="expression" dxfId="656" priority="393">
      <formula>INDIRECT(ADDRESS(ROW(),COLUMN()))=TRUNC(INDIRECT(ADDRESS(ROW(),COLUMN())))</formula>
    </cfRule>
  </conditionalFormatting>
  <conditionalFormatting sqref="AU207">
    <cfRule type="expression" dxfId="655" priority="392">
      <formula>INDIRECT(ADDRESS(ROW(),COLUMN()))=TRUNC(INDIRECT(ADDRESS(ROW(),COLUMN())))</formula>
    </cfRule>
  </conditionalFormatting>
  <conditionalFormatting sqref="AV207:AW207">
    <cfRule type="expression" dxfId="654" priority="391">
      <formula>INDIRECT(ADDRESS(ROW(),COLUMN()))=TRUNC(INDIRECT(ADDRESS(ROW(),COLUMN())))</formula>
    </cfRule>
  </conditionalFormatting>
  <conditionalFormatting sqref="S210">
    <cfRule type="expression" dxfId="653" priority="390">
      <formula>INDIRECT(ADDRESS(ROW(),COLUMN()))=TRUNC(INDIRECT(ADDRESS(ROW(),COLUMN())))</formula>
    </cfRule>
  </conditionalFormatting>
  <conditionalFormatting sqref="T210:Y210">
    <cfRule type="expression" dxfId="652" priority="389">
      <formula>INDIRECT(ADDRESS(ROW(),COLUMN()))=TRUNC(INDIRECT(ADDRESS(ROW(),COLUMN())))</formula>
    </cfRule>
  </conditionalFormatting>
  <conditionalFormatting sqref="Z210">
    <cfRule type="expression" dxfId="651" priority="388">
      <formula>INDIRECT(ADDRESS(ROW(),COLUMN()))=TRUNC(INDIRECT(ADDRESS(ROW(),COLUMN())))</formula>
    </cfRule>
  </conditionalFormatting>
  <conditionalFormatting sqref="AA210:AF210">
    <cfRule type="expression" dxfId="650" priority="387">
      <formula>INDIRECT(ADDRESS(ROW(),COLUMN()))=TRUNC(INDIRECT(ADDRESS(ROW(),COLUMN())))</formula>
    </cfRule>
  </conditionalFormatting>
  <conditionalFormatting sqref="AG210">
    <cfRule type="expression" dxfId="649" priority="386">
      <formula>INDIRECT(ADDRESS(ROW(),COLUMN()))=TRUNC(INDIRECT(ADDRESS(ROW(),COLUMN())))</formula>
    </cfRule>
  </conditionalFormatting>
  <conditionalFormatting sqref="AH210:AM210">
    <cfRule type="expression" dxfId="648" priority="385">
      <formula>INDIRECT(ADDRESS(ROW(),COLUMN()))=TRUNC(INDIRECT(ADDRESS(ROW(),COLUMN())))</formula>
    </cfRule>
  </conditionalFormatting>
  <conditionalFormatting sqref="AN210">
    <cfRule type="expression" dxfId="647" priority="384">
      <formula>INDIRECT(ADDRESS(ROW(),COLUMN()))=TRUNC(INDIRECT(ADDRESS(ROW(),COLUMN())))</formula>
    </cfRule>
  </conditionalFormatting>
  <conditionalFormatting sqref="AO210:AT210">
    <cfRule type="expression" dxfId="646" priority="383">
      <formula>INDIRECT(ADDRESS(ROW(),COLUMN()))=TRUNC(INDIRECT(ADDRESS(ROW(),COLUMN())))</formula>
    </cfRule>
  </conditionalFormatting>
  <conditionalFormatting sqref="AU210">
    <cfRule type="expression" dxfId="645" priority="382">
      <formula>INDIRECT(ADDRESS(ROW(),COLUMN()))=TRUNC(INDIRECT(ADDRESS(ROW(),COLUMN())))</formula>
    </cfRule>
  </conditionalFormatting>
  <conditionalFormatting sqref="AV210:AW210">
    <cfRule type="expression" dxfId="644" priority="381">
      <formula>INDIRECT(ADDRESS(ROW(),COLUMN()))=TRUNC(INDIRECT(ADDRESS(ROW(),COLUMN())))</formula>
    </cfRule>
  </conditionalFormatting>
  <conditionalFormatting sqref="S213">
    <cfRule type="expression" dxfId="643" priority="380">
      <formula>INDIRECT(ADDRESS(ROW(),COLUMN()))=TRUNC(INDIRECT(ADDRESS(ROW(),COLUMN())))</formula>
    </cfRule>
  </conditionalFormatting>
  <conditionalFormatting sqref="T213:Y213">
    <cfRule type="expression" dxfId="642" priority="379">
      <formula>INDIRECT(ADDRESS(ROW(),COLUMN()))=TRUNC(INDIRECT(ADDRESS(ROW(),COLUMN())))</formula>
    </cfRule>
  </conditionalFormatting>
  <conditionalFormatting sqref="Z213">
    <cfRule type="expression" dxfId="641" priority="378">
      <formula>INDIRECT(ADDRESS(ROW(),COLUMN()))=TRUNC(INDIRECT(ADDRESS(ROW(),COLUMN())))</formula>
    </cfRule>
  </conditionalFormatting>
  <conditionalFormatting sqref="AA213:AF213">
    <cfRule type="expression" dxfId="640" priority="377">
      <formula>INDIRECT(ADDRESS(ROW(),COLUMN()))=TRUNC(INDIRECT(ADDRESS(ROW(),COLUMN())))</formula>
    </cfRule>
  </conditionalFormatting>
  <conditionalFormatting sqref="AG213">
    <cfRule type="expression" dxfId="639" priority="376">
      <formula>INDIRECT(ADDRESS(ROW(),COLUMN()))=TRUNC(INDIRECT(ADDRESS(ROW(),COLUMN())))</formula>
    </cfRule>
  </conditionalFormatting>
  <conditionalFormatting sqref="AH213:AM213">
    <cfRule type="expression" dxfId="638" priority="375">
      <formula>INDIRECT(ADDRESS(ROW(),COLUMN()))=TRUNC(INDIRECT(ADDRESS(ROW(),COLUMN())))</formula>
    </cfRule>
  </conditionalFormatting>
  <conditionalFormatting sqref="AN213">
    <cfRule type="expression" dxfId="637" priority="374">
      <formula>INDIRECT(ADDRESS(ROW(),COLUMN()))=TRUNC(INDIRECT(ADDRESS(ROW(),COLUMN())))</formula>
    </cfRule>
  </conditionalFormatting>
  <conditionalFormatting sqref="AO213:AT213">
    <cfRule type="expression" dxfId="636" priority="373">
      <formula>INDIRECT(ADDRESS(ROW(),COLUMN()))=TRUNC(INDIRECT(ADDRESS(ROW(),COLUMN())))</formula>
    </cfRule>
  </conditionalFormatting>
  <conditionalFormatting sqref="AU213">
    <cfRule type="expression" dxfId="635" priority="372">
      <formula>INDIRECT(ADDRESS(ROW(),COLUMN()))=TRUNC(INDIRECT(ADDRESS(ROW(),COLUMN())))</formula>
    </cfRule>
  </conditionalFormatting>
  <conditionalFormatting sqref="AV213:AW213">
    <cfRule type="expression" dxfId="634" priority="371">
      <formula>INDIRECT(ADDRESS(ROW(),COLUMN()))=TRUNC(INDIRECT(ADDRESS(ROW(),COLUMN())))</formula>
    </cfRule>
  </conditionalFormatting>
  <conditionalFormatting sqref="S216">
    <cfRule type="expression" dxfId="633" priority="370">
      <formula>INDIRECT(ADDRESS(ROW(),COLUMN()))=TRUNC(INDIRECT(ADDRESS(ROW(),COLUMN())))</formula>
    </cfRule>
  </conditionalFormatting>
  <conditionalFormatting sqref="T216:Y216">
    <cfRule type="expression" dxfId="632" priority="369">
      <formula>INDIRECT(ADDRESS(ROW(),COLUMN()))=TRUNC(INDIRECT(ADDRESS(ROW(),COLUMN())))</formula>
    </cfRule>
  </conditionalFormatting>
  <conditionalFormatting sqref="Z216">
    <cfRule type="expression" dxfId="631" priority="368">
      <formula>INDIRECT(ADDRESS(ROW(),COLUMN()))=TRUNC(INDIRECT(ADDRESS(ROW(),COLUMN())))</formula>
    </cfRule>
  </conditionalFormatting>
  <conditionalFormatting sqref="AA216:AF216">
    <cfRule type="expression" dxfId="630" priority="367">
      <formula>INDIRECT(ADDRESS(ROW(),COLUMN()))=TRUNC(INDIRECT(ADDRESS(ROW(),COLUMN())))</formula>
    </cfRule>
  </conditionalFormatting>
  <conditionalFormatting sqref="AG216">
    <cfRule type="expression" dxfId="629" priority="366">
      <formula>INDIRECT(ADDRESS(ROW(),COLUMN()))=TRUNC(INDIRECT(ADDRESS(ROW(),COLUMN())))</formula>
    </cfRule>
  </conditionalFormatting>
  <conditionalFormatting sqref="AH216:AM216">
    <cfRule type="expression" dxfId="628" priority="365">
      <formula>INDIRECT(ADDRESS(ROW(),COLUMN()))=TRUNC(INDIRECT(ADDRESS(ROW(),COLUMN())))</formula>
    </cfRule>
  </conditionalFormatting>
  <conditionalFormatting sqref="AN216">
    <cfRule type="expression" dxfId="627" priority="364">
      <formula>INDIRECT(ADDRESS(ROW(),COLUMN()))=TRUNC(INDIRECT(ADDRESS(ROW(),COLUMN())))</formula>
    </cfRule>
  </conditionalFormatting>
  <conditionalFormatting sqref="AO216:AT216">
    <cfRule type="expression" dxfId="626" priority="363">
      <formula>INDIRECT(ADDRESS(ROW(),COLUMN()))=TRUNC(INDIRECT(ADDRESS(ROW(),COLUMN())))</formula>
    </cfRule>
  </conditionalFormatting>
  <conditionalFormatting sqref="AU216">
    <cfRule type="expression" dxfId="625" priority="362">
      <formula>INDIRECT(ADDRESS(ROW(),COLUMN()))=TRUNC(INDIRECT(ADDRESS(ROW(),COLUMN())))</formula>
    </cfRule>
  </conditionalFormatting>
  <conditionalFormatting sqref="AV216:AW216">
    <cfRule type="expression" dxfId="624" priority="361">
      <formula>INDIRECT(ADDRESS(ROW(),COLUMN()))=TRUNC(INDIRECT(ADDRESS(ROW(),COLUMN())))</formula>
    </cfRule>
  </conditionalFormatting>
  <conditionalFormatting sqref="S219">
    <cfRule type="expression" dxfId="623" priority="360">
      <formula>INDIRECT(ADDRESS(ROW(),COLUMN()))=TRUNC(INDIRECT(ADDRESS(ROW(),COLUMN())))</formula>
    </cfRule>
  </conditionalFormatting>
  <conditionalFormatting sqref="T219:Y219">
    <cfRule type="expression" dxfId="622" priority="359">
      <formula>INDIRECT(ADDRESS(ROW(),COLUMN()))=TRUNC(INDIRECT(ADDRESS(ROW(),COLUMN())))</formula>
    </cfRule>
  </conditionalFormatting>
  <conditionalFormatting sqref="Z219">
    <cfRule type="expression" dxfId="621" priority="358">
      <formula>INDIRECT(ADDRESS(ROW(),COLUMN()))=TRUNC(INDIRECT(ADDRESS(ROW(),COLUMN())))</formula>
    </cfRule>
  </conditionalFormatting>
  <conditionalFormatting sqref="AA219:AF219">
    <cfRule type="expression" dxfId="620" priority="357">
      <formula>INDIRECT(ADDRESS(ROW(),COLUMN()))=TRUNC(INDIRECT(ADDRESS(ROW(),COLUMN())))</formula>
    </cfRule>
  </conditionalFormatting>
  <conditionalFormatting sqref="AG219">
    <cfRule type="expression" dxfId="619" priority="356">
      <formula>INDIRECT(ADDRESS(ROW(),COLUMN()))=TRUNC(INDIRECT(ADDRESS(ROW(),COLUMN())))</formula>
    </cfRule>
  </conditionalFormatting>
  <conditionalFormatting sqref="AH219:AM219">
    <cfRule type="expression" dxfId="618" priority="355">
      <formula>INDIRECT(ADDRESS(ROW(),COLUMN()))=TRUNC(INDIRECT(ADDRESS(ROW(),COLUMN())))</formula>
    </cfRule>
  </conditionalFormatting>
  <conditionalFormatting sqref="AN219">
    <cfRule type="expression" dxfId="617" priority="354">
      <formula>INDIRECT(ADDRESS(ROW(),COLUMN()))=TRUNC(INDIRECT(ADDRESS(ROW(),COLUMN())))</formula>
    </cfRule>
  </conditionalFormatting>
  <conditionalFormatting sqref="AO219:AT219">
    <cfRule type="expression" dxfId="616" priority="353">
      <formula>INDIRECT(ADDRESS(ROW(),COLUMN()))=TRUNC(INDIRECT(ADDRESS(ROW(),COLUMN())))</formula>
    </cfRule>
  </conditionalFormatting>
  <conditionalFormatting sqref="AU219">
    <cfRule type="expression" dxfId="615" priority="352">
      <formula>INDIRECT(ADDRESS(ROW(),COLUMN()))=TRUNC(INDIRECT(ADDRESS(ROW(),COLUMN())))</formula>
    </cfRule>
  </conditionalFormatting>
  <conditionalFormatting sqref="AV219:AW219">
    <cfRule type="expression" dxfId="614" priority="351">
      <formula>INDIRECT(ADDRESS(ROW(),COLUMN()))=TRUNC(INDIRECT(ADDRESS(ROW(),COLUMN())))</formula>
    </cfRule>
  </conditionalFormatting>
  <conditionalFormatting sqref="S222">
    <cfRule type="expression" dxfId="613" priority="350">
      <formula>INDIRECT(ADDRESS(ROW(),COLUMN()))=TRUNC(INDIRECT(ADDRESS(ROW(),COLUMN())))</formula>
    </cfRule>
  </conditionalFormatting>
  <conditionalFormatting sqref="T222:Y222">
    <cfRule type="expression" dxfId="612" priority="349">
      <formula>INDIRECT(ADDRESS(ROW(),COLUMN()))=TRUNC(INDIRECT(ADDRESS(ROW(),COLUMN())))</formula>
    </cfRule>
  </conditionalFormatting>
  <conditionalFormatting sqref="Z222">
    <cfRule type="expression" dxfId="611" priority="348">
      <formula>INDIRECT(ADDRESS(ROW(),COLUMN()))=TRUNC(INDIRECT(ADDRESS(ROW(),COLUMN())))</formula>
    </cfRule>
  </conditionalFormatting>
  <conditionalFormatting sqref="AA222:AF222">
    <cfRule type="expression" dxfId="610" priority="347">
      <formula>INDIRECT(ADDRESS(ROW(),COLUMN()))=TRUNC(INDIRECT(ADDRESS(ROW(),COLUMN())))</formula>
    </cfRule>
  </conditionalFormatting>
  <conditionalFormatting sqref="AG222">
    <cfRule type="expression" dxfId="609" priority="346">
      <formula>INDIRECT(ADDRESS(ROW(),COLUMN()))=TRUNC(INDIRECT(ADDRESS(ROW(),COLUMN())))</formula>
    </cfRule>
  </conditionalFormatting>
  <conditionalFormatting sqref="AH222:AM222">
    <cfRule type="expression" dxfId="608" priority="345">
      <formula>INDIRECT(ADDRESS(ROW(),COLUMN()))=TRUNC(INDIRECT(ADDRESS(ROW(),COLUMN())))</formula>
    </cfRule>
  </conditionalFormatting>
  <conditionalFormatting sqref="AN222">
    <cfRule type="expression" dxfId="607" priority="344">
      <formula>INDIRECT(ADDRESS(ROW(),COLUMN()))=TRUNC(INDIRECT(ADDRESS(ROW(),COLUMN())))</formula>
    </cfRule>
  </conditionalFormatting>
  <conditionalFormatting sqref="AO222:AT222">
    <cfRule type="expression" dxfId="606" priority="343">
      <formula>INDIRECT(ADDRESS(ROW(),COLUMN()))=TRUNC(INDIRECT(ADDRESS(ROW(),COLUMN())))</formula>
    </cfRule>
  </conditionalFormatting>
  <conditionalFormatting sqref="AU222">
    <cfRule type="expression" dxfId="605" priority="342">
      <formula>INDIRECT(ADDRESS(ROW(),COLUMN()))=TRUNC(INDIRECT(ADDRESS(ROW(),COLUMN())))</formula>
    </cfRule>
  </conditionalFormatting>
  <conditionalFormatting sqref="AV222:AW222">
    <cfRule type="expression" dxfId="604" priority="341">
      <formula>INDIRECT(ADDRESS(ROW(),COLUMN()))=TRUNC(INDIRECT(ADDRESS(ROW(),COLUMN())))</formula>
    </cfRule>
  </conditionalFormatting>
  <conditionalFormatting sqref="S225">
    <cfRule type="expression" dxfId="603" priority="340">
      <formula>INDIRECT(ADDRESS(ROW(),COLUMN()))=TRUNC(INDIRECT(ADDRESS(ROW(),COLUMN())))</formula>
    </cfRule>
  </conditionalFormatting>
  <conditionalFormatting sqref="T225:Y225">
    <cfRule type="expression" dxfId="602" priority="339">
      <formula>INDIRECT(ADDRESS(ROW(),COLUMN()))=TRUNC(INDIRECT(ADDRESS(ROW(),COLUMN())))</formula>
    </cfRule>
  </conditionalFormatting>
  <conditionalFormatting sqref="Z225">
    <cfRule type="expression" dxfId="601" priority="338">
      <formula>INDIRECT(ADDRESS(ROW(),COLUMN()))=TRUNC(INDIRECT(ADDRESS(ROW(),COLUMN())))</formula>
    </cfRule>
  </conditionalFormatting>
  <conditionalFormatting sqref="AA225:AF225">
    <cfRule type="expression" dxfId="600" priority="337">
      <formula>INDIRECT(ADDRESS(ROW(),COLUMN()))=TRUNC(INDIRECT(ADDRESS(ROW(),COLUMN())))</formula>
    </cfRule>
  </conditionalFormatting>
  <conditionalFormatting sqref="AG225">
    <cfRule type="expression" dxfId="599" priority="336">
      <formula>INDIRECT(ADDRESS(ROW(),COLUMN()))=TRUNC(INDIRECT(ADDRESS(ROW(),COLUMN())))</formula>
    </cfRule>
  </conditionalFormatting>
  <conditionalFormatting sqref="AH225:AM225">
    <cfRule type="expression" dxfId="598" priority="335">
      <formula>INDIRECT(ADDRESS(ROW(),COLUMN()))=TRUNC(INDIRECT(ADDRESS(ROW(),COLUMN())))</formula>
    </cfRule>
  </conditionalFormatting>
  <conditionalFormatting sqref="AN225">
    <cfRule type="expression" dxfId="597" priority="334">
      <formula>INDIRECT(ADDRESS(ROW(),COLUMN()))=TRUNC(INDIRECT(ADDRESS(ROW(),COLUMN())))</formula>
    </cfRule>
  </conditionalFormatting>
  <conditionalFormatting sqref="AO225:AT225">
    <cfRule type="expression" dxfId="596" priority="333">
      <formula>INDIRECT(ADDRESS(ROW(),COLUMN()))=TRUNC(INDIRECT(ADDRESS(ROW(),COLUMN())))</formula>
    </cfRule>
  </conditionalFormatting>
  <conditionalFormatting sqref="AU225">
    <cfRule type="expression" dxfId="595" priority="332">
      <formula>INDIRECT(ADDRESS(ROW(),COLUMN()))=TRUNC(INDIRECT(ADDRESS(ROW(),COLUMN())))</formula>
    </cfRule>
  </conditionalFormatting>
  <conditionalFormatting sqref="AV225:AW225">
    <cfRule type="expression" dxfId="594" priority="331">
      <formula>INDIRECT(ADDRESS(ROW(),COLUMN()))=TRUNC(INDIRECT(ADDRESS(ROW(),COLUMN())))</formula>
    </cfRule>
  </conditionalFormatting>
  <conditionalFormatting sqref="S228">
    <cfRule type="expression" dxfId="593" priority="330">
      <formula>INDIRECT(ADDRESS(ROW(),COLUMN()))=TRUNC(INDIRECT(ADDRESS(ROW(),COLUMN())))</formula>
    </cfRule>
  </conditionalFormatting>
  <conditionalFormatting sqref="T228:Y228">
    <cfRule type="expression" dxfId="592" priority="329">
      <formula>INDIRECT(ADDRESS(ROW(),COLUMN()))=TRUNC(INDIRECT(ADDRESS(ROW(),COLUMN())))</formula>
    </cfRule>
  </conditionalFormatting>
  <conditionalFormatting sqref="Z228">
    <cfRule type="expression" dxfId="591" priority="328">
      <formula>INDIRECT(ADDRESS(ROW(),COLUMN()))=TRUNC(INDIRECT(ADDRESS(ROW(),COLUMN())))</formula>
    </cfRule>
  </conditionalFormatting>
  <conditionalFormatting sqref="AA228:AF228">
    <cfRule type="expression" dxfId="590" priority="327">
      <formula>INDIRECT(ADDRESS(ROW(),COLUMN()))=TRUNC(INDIRECT(ADDRESS(ROW(),COLUMN())))</formula>
    </cfRule>
  </conditionalFormatting>
  <conditionalFormatting sqref="AG228">
    <cfRule type="expression" dxfId="589" priority="326">
      <formula>INDIRECT(ADDRESS(ROW(),COLUMN()))=TRUNC(INDIRECT(ADDRESS(ROW(),COLUMN())))</formula>
    </cfRule>
  </conditionalFormatting>
  <conditionalFormatting sqref="AH228:AM228">
    <cfRule type="expression" dxfId="588" priority="325">
      <formula>INDIRECT(ADDRESS(ROW(),COLUMN()))=TRUNC(INDIRECT(ADDRESS(ROW(),COLUMN())))</formula>
    </cfRule>
  </conditionalFormatting>
  <conditionalFormatting sqref="AN228">
    <cfRule type="expression" dxfId="587" priority="324">
      <formula>INDIRECT(ADDRESS(ROW(),COLUMN()))=TRUNC(INDIRECT(ADDRESS(ROW(),COLUMN())))</formula>
    </cfRule>
  </conditionalFormatting>
  <conditionalFormatting sqref="AO228:AT228">
    <cfRule type="expression" dxfId="586" priority="323">
      <formula>INDIRECT(ADDRESS(ROW(),COLUMN()))=TRUNC(INDIRECT(ADDRESS(ROW(),COLUMN())))</formula>
    </cfRule>
  </conditionalFormatting>
  <conditionalFormatting sqref="AU228">
    <cfRule type="expression" dxfId="585" priority="322">
      <formula>INDIRECT(ADDRESS(ROW(),COLUMN()))=TRUNC(INDIRECT(ADDRESS(ROW(),COLUMN())))</formula>
    </cfRule>
  </conditionalFormatting>
  <conditionalFormatting sqref="AV228:AW228">
    <cfRule type="expression" dxfId="584" priority="321">
      <formula>INDIRECT(ADDRESS(ROW(),COLUMN()))=TRUNC(INDIRECT(ADDRESS(ROW(),COLUMN())))</formula>
    </cfRule>
  </conditionalFormatting>
  <conditionalFormatting sqref="S231">
    <cfRule type="expression" dxfId="583" priority="320">
      <formula>INDIRECT(ADDRESS(ROW(),COLUMN()))=TRUNC(INDIRECT(ADDRESS(ROW(),COLUMN())))</formula>
    </cfRule>
  </conditionalFormatting>
  <conditionalFormatting sqref="T231:Y231">
    <cfRule type="expression" dxfId="582" priority="319">
      <formula>INDIRECT(ADDRESS(ROW(),COLUMN()))=TRUNC(INDIRECT(ADDRESS(ROW(),COLUMN())))</formula>
    </cfRule>
  </conditionalFormatting>
  <conditionalFormatting sqref="Z231">
    <cfRule type="expression" dxfId="581" priority="318">
      <formula>INDIRECT(ADDRESS(ROW(),COLUMN()))=TRUNC(INDIRECT(ADDRESS(ROW(),COLUMN())))</formula>
    </cfRule>
  </conditionalFormatting>
  <conditionalFormatting sqref="AA231:AF231">
    <cfRule type="expression" dxfId="580" priority="317">
      <formula>INDIRECT(ADDRESS(ROW(),COLUMN()))=TRUNC(INDIRECT(ADDRESS(ROW(),COLUMN())))</formula>
    </cfRule>
  </conditionalFormatting>
  <conditionalFormatting sqref="AG231">
    <cfRule type="expression" dxfId="579" priority="316">
      <formula>INDIRECT(ADDRESS(ROW(),COLUMN()))=TRUNC(INDIRECT(ADDRESS(ROW(),COLUMN())))</formula>
    </cfRule>
  </conditionalFormatting>
  <conditionalFormatting sqref="AH231:AM231">
    <cfRule type="expression" dxfId="578" priority="315">
      <formula>INDIRECT(ADDRESS(ROW(),COLUMN()))=TRUNC(INDIRECT(ADDRESS(ROW(),COLUMN())))</formula>
    </cfRule>
  </conditionalFormatting>
  <conditionalFormatting sqref="AN231">
    <cfRule type="expression" dxfId="577" priority="314">
      <formula>INDIRECT(ADDRESS(ROW(),COLUMN()))=TRUNC(INDIRECT(ADDRESS(ROW(),COLUMN())))</formula>
    </cfRule>
  </conditionalFormatting>
  <conditionalFormatting sqref="AO231:AT231">
    <cfRule type="expression" dxfId="576" priority="313">
      <formula>INDIRECT(ADDRESS(ROW(),COLUMN()))=TRUNC(INDIRECT(ADDRESS(ROW(),COLUMN())))</formula>
    </cfRule>
  </conditionalFormatting>
  <conditionalFormatting sqref="AU231">
    <cfRule type="expression" dxfId="575" priority="312">
      <formula>INDIRECT(ADDRESS(ROW(),COLUMN()))=TRUNC(INDIRECT(ADDRESS(ROW(),COLUMN())))</formula>
    </cfRule>
  </conditionalFormatting>
  <conditionalFormatting sqref="AV231:AW231">
    <cfRule type="expression" dxfId="574" priority="311">
      <formula>INDIRECT(ADDRESS(ROW(),COLUMN()))=TRUNC(INDIRECT(ADDRESS(ROW(),COLUMN())))</formula>
    </cfRule>
  </conditionalFormatting>
  <conditionalFormatting sqref="S234">
    <cfRule type="expression" dxfId="573" priority="310">
      <formula>INDIRECT(ADDRESS(ROW(),COLUMN()))=TRUNC(INDIRECT(ADDRESS(ROW(),COLUMN())))</formula>
    </cfRule>
  </conditionalFormatting>
  <conditionalFormatting sqref="T234:Y234">
    <cfRule type="expression" dxfId="572" priority="309">
      <formula>INDIRECT(ADDRESS(ROW(),COLUMN()))=TRUNC(INDIRECT(ADDRESS(ROW(),COLUMN())))</formula>
    </cfRule>
  </conditionalFormatting>
  <conditionalFormatting sqref="Z234">
    <cfRule type="expression" dxfId="571" priority="308">
      <formula>INDIRECT(ADDRESS(ROW(),COLUMN()))=TRUNC(INDIRECT(ADDRESS(ROW(),COLUMN())))</formula>
    </cfRule>
  </conditionalFormatting>
  <conditionalFormatting sqref="AA234:AF234">
    <cfRule type="expression" dxfId="570" priority="307">
      <formula>INDIRECT(ADDRESS(ROW(),COLUMN()))=TRUNC(INDIRECT(ADDRESS(ROW(),COLUMN())))</formula>
    </cfRule>
  </conditionalFormatting>
  <conditionalFormatting sqref="AG234">
    <cfRule type="expression" dxfId="569" priority="306">
      <formula>INDIRECT(ADDRESS(ROW(),COLUMN()))=TRUNC(INDIRECT(ADDRESS(ROW(),COLUMN())))</formula>
    </cfRule>
  </conditionalFormatting>
  <conditionalFormatting sqref="AH234:AM234">
    <cfRule type="expression" dxfId="568" priority="305">
      <formula>INDIRECT(ADDRESS(ROW(),COLUMN()))=TRUNC(INDIRECT(ADDRESS(ROW(),COLUMN())))</formula>
    </cfRule>
  </conditionalFormatting>
  <conditionalFormatting sqref="AN234">
    <cfRule type="expression" dxfId="567" priority="304">
      <formula>INDIRECT(ADDRESS(ROW(),COLUMN()))=TRUNC(INDIRECT(ADDRESS(ROW(),COLUMN())))</formula>
    </cfRule>
  </conditionalFormatting>
  <conditionalFormatting sqref="AO234:AT234">
    <cfRule type="expression" dxfId="566" priority="303">
      <formula>INDIRECT(ADDRESS(ROW(),COLUMN()))=TRUNC(INDIRECT(ADDRESS(ROW(),COLUMN())))</formula>
    </cfRule>
  </conditionalFormatting>
  <conditionalFormatting sqref="AU234">
    <cfRule type="expression" dxfId="565" priority="302">
      <formula>INDIRECT(ADDRESS(ROW(),COLUMN()))=TRUNC(INDIRECT(ADDRESS(ROW(),COLUMN())))</formula>
    </cfRule>
  </conditionalFormatting>
  <conditionalFormatting sqref="AV234:AW234">
    <cfRule type="expression" dxfId="564" priority="301">
      <formula>INDIRECT(ADDRESS(ROW(),COLUMN()))=TRUNC(INDIRECT(ADDRESS(ROW(),COLUMN())))</formula>
    </cfRule>
  </conditionalFormatting>
  <conditionalFormatting sqref="S237">
    <cfRule type="expression" dxfId="563" priority="300">
      <formula>INDIRECT(ADDRESS(ROW(),COLUMN()))=TRUNC(INDIRECT(ADDRESS(ROW(),COLUMN())))</formula>
    </cfRule>
  </conditionalFormatting>
  <conditionalFormatting sqref="T237:Y237">
    <cfRule type="expression" dxfId="562" priority="299">
      <formula>INDIRECT(ADDRESS(ROW(),COLUMN()))=TRUNC(INDIRECT(ADDRESS(ROW(),COLUMN())))</formula>
    </cfRule>
  </conditionalFormatting>
  <conditionalFormatting sqref="Z237">
    <cfRule type="expression" dxfId="561" priority="298">
      <formula>INDIRECT(ADDRESS(ROW(),COLUMN()))=TRUNC(INDIRECT(ADDRESS(ROW(),COLUMN())))</formula>
    </cfRule>
  </conditionalFormatting>
  <conditionalFormatting sqref="AA237:AF237">
    <cfRule type="expression" dxfId="560" priority="297">
      <formula>INDIRECT(ADDRESS(ROW(),COLUMN()))=TRUNC(INDIRECT(ADDRESS(ROW(),COLUMN())))</formula>
    </cfRule>
  </conditionalFormatting>
  <conditionalFormatting sqref="AG237">
    <cfRule type="expression" dxfId="559" priority="296">
      <formula>INDIRECT(ADDRESS(ROW(),COLUMN()))=TRUNC(INDIRECT(ADDRESS(ROW(),COLUMN())))</formula>
    </cfRule>
  </conditionalFormatting>
  <conditionalFormatting sqref="AH237:AM237">
    <cfRule type="expression" dxfId="558" priority="295">
      <formula>INDIRECT(ADDRESS(ROW(),COLUMN()))=TRUNC(INDIRECT(ADDRESS(ROW(),COLUMN())))</formula>
    </cfRule>
  </conditionalFormatting>
  <conditionalFormatting sqref="AN237">
    <cfRule type="expression" dxfId="557" priority="294">
      <formula>INDIRECT(ADDRESS(ROW(),COLUMN()))=TRUNC(INDIRECT(ADDRESS(ROW(),COLUMN())))</formula>
    </cfRule>
  </conditionalFormatting>
  <conditionalFormatting sqref="AO237:AT237">
    <cfRule type="expression" dxfId="556" priority="293">
      <formula>INDIRECT(ADDRESS(ROW(),COLUMN()))=TRUNC(INDIRECT(ADDRESS(ROW(),COLUMN())))</formula>
    </cfRule>
  </conditionalFormatting>
  <conditionalFormatting sqref="AU237">
    <cfRule type="expression" dxfId="555" priority="292">
      <formula>INDIRECT(ADDRESS(ROW(),COLUMN()))=TRUNC(INDIRECT(ADDRESS(ROW(),COLUMN())))</formula>
    </cfRule>
  </conditionalFormatting>
  <conditionalFormatting sqref="AV237:AW237">
    <cfRule type="expression" dxfId="554" priority="291">
      <formula>INDIRECT(ADDRESS(ROW(),COLUMN()))=TRUNC(INDIRECT(ADDRESS(ROW(),COLUMN())))</formula>
    </cfRule>
  </conditionalFormatting>
  <conditionalFormatting sqref="S240">
    <cfRule type="expression" dxfId="553" priority="290">
      <formula>INDIRECT(ADDRESS(ROW(),COLUMN()))=TRUNC(INDIRECT(ADDRESS(ROW(),COLUMN())))</formula>
    </cfRule>
  </conditionalFormatting>
  <conditionalFormatting sqref="T240:Y240">
    <cfRule type="expression" dxfId="552" priority="289">
      <formula>INDIRECT(ADDRESS(ROW(),COLUMN()))=TRUNC(INDIRECT(ADDRESS(ROW(),COLUMN())))</formula>
    </cfRule>
  </conditionalFormatting>
  <conditionalFormatting sqref="Z240">
    <cfRule type="expression" dxfId="551" priority="288">
      <formula>INDIRECT(ADDRESS(ROW(),COLUMN()))=TRUNC(INDIRECT(ADDRESS(ROW(),COLUMN())))</formula>
    </cfRule>
  </conditionalFormatting>
  <conditionalFormatting sqref="AA240:AF240">
    <cfRule type="expression" dxfId="550" priority="287">
      <formula>INDIRECT(ADDRESS(ROW(),COLUMN()))=TRUNC(INDIRECT(ADDRESS(ROW(),COLUMN())))</formula>
    </cfRule>
  </conditionalFormatting>
  <conditionalFormatting sqref="AG240">
    <cfRule type="expression" dxfId="549" priority="286">
      <formula>INDIRECT(ADDRESS(ROW(),COLUMN()))=TRUNC(INDIRECT(ADDRESS(ROW(),COLUMN())))</formula>
    </cfRule>
  </conditionalFormatting>
  <conditionalFormatting sqref="AH240:AM240">
    <cfRule type="expression" dxfId="548" priority="285">
      <formula>INDIRECT(ADDRESS(ROW(),COLUMN()))=TRUNC(INDIRECT(ADDRESS(ROW(),COLUMN())))</formula>
    </cfRule>
  </conditionalFormatting>
  <conditionalFormatting sqref="AN240">
    <cfRule type="expression" dxfId="547" priority="284">
      <formula>INDIRECT(ADDRESS(ROW(),COLUMN()))=TRUNC(INDIRECT(ADDRESS(ROW(),COLUMN())))</formula>
    </cfRule>
  </conditionalFormatting>
  <conditionalFormatting sqref="AO240:AT240">
    <cfRule type="expression" dxfId="546" priority="283">
      <formula>INDIRECT(ADDRESS(ROW(),COLUMN()))=TRUNC(INDIRECT(ADDRESS(ROW(),COLUMN())))</formula>
    </cfRule>
  </conditionalFormatting>
  <conditionalFormatting sqref="AU240">
    <cfRule type="expression" dxfId="545" priority="282">
      <formula>INDIRECT(ADDRESS(ROW(),COLUMN()))=TRUNC(INDIRECT(ADDRESS(ROW(),COLUMN())))</formula>
    </cfRule>
  </conditionalFormatting>
  <conditionalFormatting sqref="AV240:AW240">
    <cfRule type="expression" dxfId="544" priority="281">
      <formula>INDIRECT(ADDRESS(ROW(),COLUMN()))=TRUNC(INDIRECT(ADDRESS(ROW(),COLUMN())))</formula>
    </cfRule>
  </conditionalFormatting>
  <conditionalFormatting sqref="S243">
    <cfRule type="expression" dxfId="543" priority="280">
      <formula>INDIRECT(ADDRESS(ROW(),COLUMN()))=TRUNC(INDIRECT(ADDRESS(ROW(),COLUMN())))</formula>
    </cfRule>
  </conditionalFormatting>
  <conditionalFormatting sqref="T243:Y243">
    <cfRule type="expression" dxfId="542" priority="279">
      <formula>INDIRECT(ADDRESS(ROW(),COLUMN()))=TRUNC(INDIRECT(ADDRESS(ROW(),COLUMN())))</formula>
    </cfRule>
  </conditionalFormatting>
  <conditionalFormatting sqref="Z243">
    <cfRule type="expression" dxfId="541" priority="278">
      <formula>INDIRECT(ADDRESS(ROW(),COLUMN()))=TRUNC(INDIRECT(ADDRESS(ROW(),COLUMN())))</formula>
    </cfRule>
  </conditionalFormatting>
  <conditionalFormatting sqref="AA243:AF243">
    <cfRule type="expression" dxfId="540" priority="277">
      <formula>INDIRECT(ADDRESS(ROW(),COLUMN()))=TRUNC(INDIRECT(ADDRESS(ROW(),COLUMN())))</formula>
    </cfRule>
  </conditionalFormatting>
  <conditionalFormatting sqref="AG243">
    <cfRule type="expression" dxfId="539" priority="276">
      <formula>INDIRECT(ADDRESS(ROW(),COLUMN()))=TRUNC(INDIRECT(ADDRESS(ROW(),COLUMN())))</formula>
    </cfRule>
  </conditionalFormatting>
  <conditionalFormatting sqref="AH243:AM243">
    <cfRule type="expression" dxfId="538" priority="275">
      <formula>INDIRECT(ADDRESS(ROW(),COLUMN()))=TRUNC(INDIRECT(ADDRESS(ROW(),COLUMN())))</formula>
    </cfRule>
  </conditionalFormatting>
  <conditionalFormatting sqref="AN243">
    <cfRule type="expression" dxfId="537" priority="274">
      <formula>INDIRECT(ADDRESS(ROW(),COLUMN()))=TRUNC(INDIRECT(ADDRESS(ROW(),COLUMN())))</formula>
    </cfRule>
  </conditionalFormatting>
  <conditionalFormatting sqref="AO243:AT243">
    <cfRule type="expression" dxfId="536" priority="273">
      <formula>INDIRECT(ADDRESS(ROW(),COLUMN()))=TRUNC(INDIRECT(ADDRESS(ROW(),COLUMN())))</formula>
    </cfRule>
  </conditionalFormatting>
  <conditionalFormatting sqref="AU243">
    <cfRule type="expression" dxfId="535" priority="272">
      <formula>INDIRECT(ADDRESS(ROW(),COLUMN()))=TRUNC(INDIRECT(ADDRESS(ROW(),COLUMN())))</formula>
    </cfRule>
  </conditionalFormatting>
  <conditionalFormatting sqref="AV243:AW243">
    <cfRule type="expression" dxfId="534" priority="271">
      <formula>INDIRECT(ADDRESS(ROW(),COLUMN()))=TRUNC(INDIRECT(ADDRESS(ROW(),COLUMN())))</formula>
    </cfRule>
  </conditionalFormatting>
  <conditionalFormatting sqref="S246">
    <cfRule type="expression" dxfId="533" priority="270">
      <formula>INDIRECT(ADDRESS(ROW(),COLUMN()))=TRUNC(INDIRECT(ADDRESS(ROW(),COLUMN())))</formula>
    </cfRule>
  </conditionalFormatting>
  <conditionalFormatting sqref="T246:Y246">
    <cfRule type="expression" dxfId="532" priority="269">
      <formula>INDIRECT(ADDRESS(ROW(),COLUMN()))=TRUNC(INDIRECT(ADDRESS(ROW(),COLUMN())))</formula>
    </cfRule>
  </conditionalFormatting>
  <conditionalFormatting sqref="Z246">
    <cfRule type="expression" dxfId="531" priority="268">
      <formula>INDIRECT(ADDRESS(ROW(),COLUMN()))=TRUNC(INDIRECT(ADDRESS(ROW(),COLUMN())))</formula>
    </cfRule>
  </conditionalFormatting>
  <conditionalFormatting sqref="AA246:AF246">
    <cfRule type="expression" dxfId="530" priority="267">
      <formula>INDIRECT(ADDRESS(ROW(),COLUMN()))=TRUNC(INDIRECT(ADDRESS(ROW(),COLUMN())))</formula>
    </cfRule>
  </conditionalFormatting>
  <conditionalFormatting sqref="AG246">
    <cfRule type="expression" dxfId="529" priority="266">
      <formula>INDIRECT(ADDRESS(ROW(),COLUMN()))=TRUNC(INDIRECT(ADDRESS(ROW(),COLUMN())))</formula>
    </cfRule>
  </conditionalFormatting>
  <conditionalFormatting sqref="AH246:AM246">
    <cfRule type="expression" dxfId="528" priority="265">
      <formula>INDIRECT(ADDRESS(ROW(),COLUMN()))=TRUNC(INDIRECT(ADDRESS(ROW(),COLUMN())))</formula>
    </cfRule>
  </conditionalFormatting>
  <conditionalFormatting sqref="AN246">
    <cfRule type="expression" dxfId="527" priority="264">
      <formula>INDIRECT(ADDRESS(ROW(),COLUMN()))=TRUNC(INDIRECT(ADDRESS(ROW(),COLUMN())))</formula>
    </cfRule>
  </conditionalFormatting>
  <conditionalFormatting sqref="AO246:AT246">
    <cfRule type="expression" dxfId="526" priority="263">
      <formula>INDIRECT(ADDRESS(ROW(),COLUMN()))=TRUNC(INDIRECT(ADDRESS(ROW(),COLUMN())))</formula>
    </cfRule>
  </conditionalFormatting>
  <conditionalFormatting sqref="AU246">
    <cfRule type="expression" dxfId="525" priority="262">
      <formula>INDIRECT(ADDRESS(ROW(),COLUMN()))=TRUNC(INDIRECT(ADDRESS(ROW(),COLUMN())))</formula>
    </cfRule>
  </conditionalFormatting>
  <conditionalFormatting sqref="AV246:AW246">
    <cfRule type="expression" dxfId="524" priority="261">
      <formula>INDIRECT(ADDRESS(ROW(),COLUMN()))=TRUNC(INDIRECT(ADDRESS(ROW(),COLUMN())))</formula>
    </cfRule>
  </conditionalFormatting>
  <conditionalFormatting sqref="S249">
    <cfRule type="expression" dxfId="523" priority="260">
      <formula>INDIRECT(ADDRESS(ROW(),COLUMN()))=TRUNC(INDIRECT(ADDRESS(ROW(),COLUMN())))</formula>
    </cfRule>
  </conditionalFormatting>
  <conditionalFormatting sqref="T249:Y249">
    <cfRule type="expression" dxfId="522" priority="259">
      <formula>INDIRECT(ADDRESS(ROW(),COLUMN()))=TRUNC(INDIRECT(ADDRESS(ROW(),COLUMN())))</formula>
    </cfRule>
  </conditionalFormatting>
  <conditionalFormatting sqref="Z249">
    <cfRule type="expression" dxfId="521" priority="258">
      <formula>INDIRECT(ADDRESS(ROW(),COLUMN()))=TRUNC(INDIRECT(ADDRESS(ROW(),COLUMN())))</formula>
    </cfRule>
  </conditionalFormatting>
  <conditionalFormatting sqref="AA249:AF249">
    <cfRule type="expression" dxfId="520" priority="257">
      <formula>INDIRECT(ADDRESS(ROW(),COLUMN()))=TRUNC(INDIRECT(ADDRESS(ROW(),COLUMN())))</formula>
    </cfRule>
  </conditionalFormatting>
  <conditionalFormatting sqref="AG249">
    <cfRule type="expression" dxfId="519" priority="256">
      <formula>INDIRECT(ADDRESS(ROW(),COLUMN()))=TRUNC(INDIRECT(ADDRESS(ROW(),COLUMN())))</formula>
    </cfRule>
  </conditionalFormatting>
  <conditionalFormatting sqref="AH249:AM249">
    <cfRule type="expression" dxfId="518" priority="255">
      <formula>INDIRECT(ADDRESS(ROW(),COLUMN()))=TRUNC(INDIRECT(ADDRESS(ROW(),COLUMN())))</formula>
    </cfRule>
  </conditionalFormatting>
  <conditionalFormatting sqref="AN249">
    <cfRule type="expression" dxfId="517" priority="254">
      <formula>INDIRECT(ADDRESS(ROW(),COLUMN()))=TRUNC(INDIRECT(ADDRESS(ROW(),COLUMN())))</formula>
    </cfRule>
  </conditionalFormatting>
  <conditionalFormatting sqref="AO249:AT249">
    <cfRule type="expression" dxfId="516" priority="253">
      <formula>INDIRECT(ADDRESS(ROW(),COLUMN()))=TRUNC(INDIRECT(ADDRESS(ROW(),COLUMN())))</formula>
    </cfRule>
  </conditionalFormatting>
  <conditionalFormatting sqref="AU249">
    <cfRule type="expression" dxfId="515" priority="252">
      <formula>INDIRECT(ADDRESS(ROW(),COLUMN()))=TRUNC(INDIRECT(ADDRESS(ROW(),COLUMN())))</formula>
    </cfRule>
  </conditionalFormatting>
  <conditionalFormatting sqref="AV249:AW249">
    <cfRule type="expression" dxfId="514" priority="251">
      <formula>INDIRECT(ADDRESS(ROW(),COLUMN()))=TRUNC(INDIRECT(ADDRESS(ROW(),COLUMN())))</formula>
    </cfRule>
  </conditionalFormatting>
  <conditionalFormatting sqref="S252">
    <cfRule type="expression" dxfId="513" priority="250">
      <formula>INDIRECT(ADDRESS(ROW(),COLUMN()))=TRUNC(INDIRECT(ADDRESS(ROW(),COLUMN())))</formula>
    </cfRule>
  </conditionalFormatting>
  <conditionalFormatting sqref="T252:Y252">
    <cfRule type="expression" dxfId="512" priority="249">
      <formula>INDIRECT(ADDRESS(ROW(),COLUMN()))=TRUNC(INDIRECT(ADDRESS(ROW(),COLUMN())))</formula>
    </cfRule>
  </conditionalFormatting>
  <conditionalFormatting sqref="Z252">
    <cfRule type="expression" dxfId="511" priority="248">
      <formula>INDIRECT(ADDRESS(ROW(),COLUMN()))=TRUNC(INDIRECT(ADDRESS(ROW(),COLUMN())))</formula>
    </cfRule>
  </conditionalFormatting>
  <conditionalFormatting sqref="AA252:AF252">
    <cfRule type="expression" dxfId="510" priority="247">
      <formula>INDIRECT(ADDRESS(ROW(),COLUMN()))=TRUNC(INDIRECT(ADDRESS(ROW(),COLUMN())))</formula>
    </cfRule>
  </conditionalFormatting>
  <conditionalFormatting sqref="AG252">
    <cfRule type="expression" dxfId="509" priority="246">
      <formula>INDIRECT(ADDRESS(ROW(),COLUMN()))=TRUNC(INDIRECT(ADDRESS(ROW(),COLUMN())))</formula>
    </cfRule>
  </conditionalFormatting>
  <conditionalFormatting sqref="AH252:AM252">
    <cfRule type="expression" dxfId="508" priority="245">
      <formula>INDIRECT(ADDRESS(ROW(),COLUMN()))=TRUNC(INDIRECT(ADDRESS(ROW(),COLUMN())))</formula>
    </cfRule>
  </conditionalFormatting>
  <conditionalFormatting sqref="AN252">
    <cfRule type="expression" dxfId="507" priority="244">
      <formula>INDIRECT(ADDRESS(ROW(),COLUMN()))=TRUNC(INDIRECT(ADDRESS(ROW(),COLUMN())))</formula>
    </cfRule>
  </conditionalFormatting>
  <conditionalFormatting sqref="AO252:AT252">
    <cfRule type="expression" dxfId="506" priority="243">
      <formula>INDIRECT(ADDRESS(ROW(),COLUMN()))=TRUNC(INDIRECT(ADDRESS(ROW(),COLUMN())))</formula>
    </cfRule>
  </conditionalFormatting>
  <conditionalFormatting sqref="AU252">
    <cfRule type="expression" dxfId="505" priority="242">
      <formula>INDIRECT(ADDRESS(ROW(),COLUMN()))=TRUNC(INDIRECT(ADDRESS(ROW(),COLUMN())))</formula>
    </cfRule>
  </conditionalFormatting>
  <conditionalFormatting sqref="AV252:AW252">
    <cfRule type="expression" dxfId="504" priority="241">
      <formula>INDIRECT(ADDRESS(ROW(),COLUMN()))=TRUNC(INDIRECT(ADDRESS(ROW(),COLUMN())))</formula>
    </cfRule>
  </conditionalFormatting>
  <conditionalFormatting sqref="S255">
    <cfRule type="expression" dxfId="503" priority="240">
      <formula>INDIRECT(ADDRESS(ROW(),COLUMN()))=TRUNC(INDIRECT(ADDRESS(ROW(),COLUMN())))</formula>
    </cfRule>
  </conditionalFormatting>
  <conditionalFormatting sqref="T255:Y255">
    <cfRule type="expression" dxfId="502" priority="239">
      <formula>INDIRECT(ADDRESS(ROW(),COLUMN()))=TRUNC(INDIRECT(ADDRESS(ROW(),COLUMN())))</formula>
    </cfRule>
  </conditionalFormatting>
  <conditionalFormatting sqref="Z255">
    <cfRule type="expression" dxfId="501" priority="238">
      <formula>INDIRECT(ADDRESS(ROW(),COLUMN()))=TRUNC(INDIRECT(ADDRESS(ROW(),COLUMN())))</formula>
    </cfRule>
  </conditionalFormatting>
  <conditionalFormatting sqref="AA255:AF255">
    <cfRule type="expression" dxfId="500" priority="237">
      <formula>INDIRECT(ADDRESS(ROW(),COLUMN()))=TRUNC(INDIRECT(ADDRESS(ROW(),COLUMN())))</formula>
    </cfRule>
  </conditionalFormatting>
  <conditionalFormatting sqref="AG255">
    <cfRule type="expression" dxfId="499" priority="236">
      <formula>INDIRECT(ADDRESS(ROW(),COLUMN()))=TRUNC(INDIRECT(ADDRESS(ROW(),COLUMN())))</formula>
    </cfRule>
  </conditionalFormatting>
  <conditionalFormatting sqref="AH255:AM255">
    <cfRule type="expression" dxfId="498" priority="235">
      <formula>INDIRECT(ADDRESS(ROW(),COLUMN()))=TRUNC(INDIRECT(ADDRESS(ROW(),COLUMN())))</formula>
    </cfRule>
  </conditionalFormatting>
  <conditionalFormatting sqref="AN255">
    <cfRule type="expression" dxfId="497" priority="234">
      <formula>INDIRECT(ADDRESS(ROW(),COLUMN()))=TRUNC(INDIRECT(ADDRESS(ROW(),COLUMN())))</formula>
    </cfRule>
  </conditionalFormatting>
  <conditionalFormatting sqref="AO255:AT255">
    <cfRule type="expression" dxfId="496" priority="233">
      <formula>INDIRECT(ADDRESS(ROW(),COLUMN()))=TRUNC(INDIRECT(ADDRESS(ROW(),COLUMN())))</formula>
    </cfRule>
  </conditionalFormatting>
  <conditionalFormatting sqref="AU255">
    <cfRule type="expression" dxfId="495" priority="232">
      <formula>INDIRECT(ADDRESS(ROW(),COLUMN()))=TRUNC(INDIRECT(ADDRESS(ROW(),COLUMN())))</formula>
    </cfRule>
  </conditionalFormatting>
  <conditionalFormatting sqref="AV255:AW255">
    <cfRule type="expression" dxfId="494" priority="231">
      <formula>INDIRECT(ADDRESS(ROW(),COLUMN()))=TRUNC(INDIRECT(ADDRESS(ROW(),COLUMN())))</formula>
    </cfRule>
  </conditionalFormatting>
  <conditionalFormatting sqref="S258">
    <cfRule type="expression" dxfId="493" priority="230">
      <formula>INDIRECT(ADDRESS(ROW(),COLUMN()))=TRUNC(INDIRECT(ADDRESS(ROW(),COLUMN())))</formula>
    </cfRule>
  </conditionalFormatting>
  <conditionalFormatting sqref="T258:Y258">
    <cfRule type="expression" dxfId="492" priority="229">
      <formula>INDIRECT(ADDRESS(ROW(),COLUMN()))=TRUNC(INDIRECT(ADDRESS(ROW(),COLUMN())))</formula>
    </cfRule>
  </conditionalFormatting>
  <conditionalFormatting sqref="Z258">
    <cfRule type="expression" dxfId="491" priority="228">
      <formula>INDIRECT(ADDRESS(ROW(),COLUMN()))=TRUNC(INDIRECT(ADDRESS(ROW(),COLUMN())))</formula>
    </cfRule>
  </conditionalFormatting>
  <conditionalFormatting sqref="AA258:AF258">
    <cfRule type="expression" dxfId="490" priority="227">
      <formula>INDIRECT(ADDRESS(ROW(),COLUMN()))=TRUNC(INDIRECT(ADDRESS(ROW(),COLUMN())))</formula>
    </cfRule>
  </conditionalFormatting>
  <conditionalFormatting sqref="AG258">
    <cfRule type="expression" dxfId="489" priority="226">
      <formula>INDIRECT(ADDRESS(ROW(),COLUMN()))=TRUNC(INDIRECT(ADDRESS(ROW(),COLUMN())))</formula>
    </cfRule>
  </conditionalFormatting>
  <conditionalFormatting sqref="AH258:AM258">
    <cfRule type="expression" dxfId="488" priority="225">
      <formula>INDIRECT(ADDRESS(ROW(),COLUMN()))=TRUNC(INDIRECT(ADDRESS(ROW(),COLUMN())))</formula>
    </cfRule>
  </conditionalFormatting>
  <conditionalFormatting sqref="AN258">
    <cfRule type="expression" dxfId="487" priority="224">
      <formula>INDIRECT(ADDRESS(ROW(),COLUMN()))=TRUNC(INDIRECT(ADDRESS(ROW(),COLUMN())))</formula>
    </cfRule>
  </conditionalFormatting>
  <conditionalFormatting sqref="AO258:AT258">
    <cfRule type="expression" dxfId="486" priority="223">
      <formula>INDIRECT(ADDRESS(ROW(),COLUMN()))=TRUNC(INDIRECT(ADDRESS(ROW(),COLUMN())))</formula>
    </cfRule>
  </conditionalFormatting>
  <conditionalFormatting sqref="AU258">
    <cfRule type="expression" dxfId="485" priority="222">
      <formula>INDIRECT(ADDRESS(ROW(),COLUMN()))=TRUNC(INDIRECT(ADDRESS(ROW(),COLUMN())))</formula>
    </cfRule>
  </conditionalFormatting>
  <conditionalFormatting sqref="AV258:AW258">
    <cfRule type="expression" dxfId="484" priority="221">
      <formula>INDIRECT(ADDRESS(ROW(),COLUMN()))=TRUNC(INDIRECT(ADDRESS(ROW(),COLUMN())))</formula>
    </cfRule>
  </conditionalFormatting>
  <conditionalFormatting sqref="S261">
    <cfRule type="expression" dxfId="483" priority="220">
      <formula>INDIRECT(ADDRESS(ROW(),COLUMN()))=TRUNC(INDIRECT(ADDRESS(ROW(),COLUMN())))</formula>
    </cfRule>
  </conditionalFormatting>
  <conditionalFormatting sqref="T261:Y261">
    <cfRule type="expression" dxfId="482" priority="219">
      <formula>INDIRECT(ADDRESS(ROW(),COLUMN()))=TRUNC(INDIRECT(ADDRESS(ROW(),COLUMN())))</formula>
    </cfRule>
  </conditionalFormatting>
  <conditionalFormatting sqref="Z261">
    <cfRule type="expression" dxfId="481" priority="218">
      <formula>INDIRECT(ADDRESS(ROW(),COLUMN()))=TRUNC(INDIRECT(ADDRESS(ROW(),COLUMN())))</formula>
    </cfRule>
  </conditionalFormatting>
  <conditionalFormatting sqref="AA261:AF261">
    <cfRule type="expression" dxfId="480" priority="217">
      <formula>INDIRECT(ADDRESS(ROW(),COLUMN()))=TRUNC(INDIRECT(ADDRESS(ROW(),COLUMN())))</formula>
    </cfRule>
  </conditionalFormatting>
  <conditionalFormatting sqref="AG261">
    <cfRule type="expression" dxfId="479" priority="216">
      <formula>INDIRECT(ADDRESS(ROW(),COLUMN()))=TRUNC(INDIRECT(ADDRESS(ROW(),COLUMN())))</formula>
    </cfRule>
  </conditionalFormatting>
  <conditionalFormatting sqref="AH261:AM261">
    <cfRule type="expression" dxfId="478" priority="215">
      <formula>INDIRECT(ADDRESS(ROW(),COLUMN()))=TRUNC(INDIRECT(ADDRESS(ROW(),COLUMN())))</formula>
    </cfRule>
  </conditionalFormatting>
  <conditionalFormatting sqref="AN261">
    <cfRule type="expression" dxfId="477" priority="214">
      <formula>INDIRECT(ADDRESS(ROW(),COLUMN()))=TRUNC(INDIRECT(ADDRESS(ROW(),COLUMN())))</formula>
    </cfRule>
  </conditionalFormatting>
  <conditionalFormatting sqref="AO261:AT261">
    <cfRule type="expression" dxfId="476" priority="213">
      <formula>INDIRECT(ADDRESS(ROW(),COLUMN()))=TRUNC(INDIRECT(ADDRESS(ROW(),COLUMN())))</formula>
    </cfRule>
  </conditionalFormatting>
  <conditionalFormatting sqref="AU261">
    <cfRule type="expression" dxfId="475" priority="212">
      <formula>INDIRECT(ADDRESS(ROW(),COLUMN()))=TRUNC(INDIRECT(ADDRESS(ROW(),COLUMN())))</formula>
    </cfRule>
  </conditionalFormatting>
  <conditionalFormatting sqref="AV261:AW261">
    <cfRule type="expression" dxfId="474" priority="211">
      <formula>INDIRECT(ADDRESS(ROW(),COLUMN()))=TRUNC(INDIRECT(ADDRESS(ROW(),COLUMN())))</formula>
    </cfRule>
  </conditionalFormatting>
  <conditionalFormatting sqref="S264">
    <cfRule type="expression" dxfId="473" priority="210">
      <formula>INDIRECT(ADDRESS(ROW(),COLUMN()))=TRUNC(INDIRECT(ADDRESS(ROW(),COLUMN())))</formula>
    </cfRule>
  </conditionalFormatting>
  <conditionalFormatting sqref="T264:Y264">
    <cfRule type="expression" dxfId="472" priority="209">
      <formula>INDIRECT(ADDRESS(ROW(),COLUMN()))=TRUNC(INDIRECT(ADDRESS(ROW(),COLUMN())))</formula>
    </cfRule>
  </conditionalFormatting>
  <conditionalFormatting sqref="Z264">
    <cfRule type="expression" dxfId="471" priority="208">
      <formula>INDIRECT(ADDRESS(ROW(),COLUMN()))=TRUNC(INDIRECT(ADDRESS(ROW(),COLUMN())))</formula>
    </cfRule>
  </conditionalFormatting>
  <conditionalFormatting sqref="AA264:AF264">
    <cfRule type="expression" dxfId="470" priority="207">
      <formula>INDIRECT(ADDRESS(ROW(),COLUMN()))=TRUNC(INDIRECT(ADDRESS(ROW(),COLUMN())))</formula>
    </cfRule>
  </conditionalFormatting>
  <conditionalFormatting sqref="AG264">
    <cfRule type="expression" dxfId="469" priority="206">
      <formula>INDIRECT(ADDRESS(ROW(),COLUMN()))=TRUNC(INDIRECT(ADDRESS(ROW(),COLUMN())))</formula>
    </cfRule>
  </conditionalFormatting>
  <conditionalFormatting sqref="AH264:AM264">
    <cfRule type="expression" dxfId="468" priority="205">
      <formula>INDIRECT(ADDRESS(ROW(),COLUMN()))=TRUNC(INDIRECT(ADDRESS(ROW(),COLUMN())))</formula>
    </cfRule>
  </conditionalFormatting>
  <conditionalFormatting sqref="AN264">
    <cfRule type="expression" dxfId="467" priority="204">
      <formula>INDIRECT(ADDRESS(ROW(),COLUMN()))=TRUNC(INDIRECT(ADDRESS(ROW(),COLUMN())))</formula>
    </cfRule>
  </conditionalFormatting>
  <conditionalFormatting sqref="AO264:AT264">
    <cfRule type="expression" dxfId="466" priority="203">
      <formula>INDIRECT(ADDRESS(ROW(),COLUMN()))=TRUNC(INDIRECT(ADDRESS(ROW(),COLUMN())))</formula>
    </cfRule>
  </conditionalFormatting>
  <conditionalFormatting sqref="AU264">
    <cfRule type="expression" dxfId="465" priority="202">
      <formula>INDIRECT(ADDRESS(ROW(),COLUMN()))=TRUNC(INDIRECT(ADDRESS(ROW(),COLUMN())))</formula>
    </cfRule>
  </conditionalFormatting>
  <conditionalFormatting sqref="AV264:AW264">
    <cfRule type="expression" dxfId="464" priority="201">
      <formula>INDIRECT(ADDRESS(ROW(),COLUMN()))=TRUNC(INDIRECT(ADDRESS(ROW(),COLUMN())))</formula>
    </cfRule>
  </conditionalFormatting>
  <conditionalFormatting sqref="S318">
    <cfRule type="expression" dxfId="463" priority="20">
      <formula>INDIRECT(ADDRESS(ROW(),COLUMN()))=TRUNC(INDIRECT(ADDRESS(ROW(),COLUMN())))</formula>
    </cfRule>
  </conditionalFormatting>
  <conditionalFormatting sqref="T318:Y318">
    <cfRule type="expression" dxfId="462" priority="19">
      <formula>INDIRECT(ADDRESS(ROW(),COLUMN()))=TRUNC(INDIRECT(ADDRESS(ROW(),COLUMN())))</formula>
    </cfRule>
  </conditionalFormatting>
  <conditionalFormatting sqref="Z318">
    <cfRule type="expression" dxfId="461" priority="18">
      <formula>INDIRECT(ADDRESS(ROW(),COLUMN()))=TRUNC(INDIRECT(ADDRESS(ROW(),COLUMN())))</formula>
    </cfRule>
  </conditionalFormatting>
  <conditionalFormatting sqref="AA318:AF318">
    <cfRule type="expression" dxfId="460" priority="17">
      <formula>INDIRECT(ADDRESS(ROW(),COLUMN()))=TRUNC(INDIRECT(ADDRESS(ROW(),COLUMN())))</formula>
    </cfRule>
  </conditionalFormatting>
  <conditionalFormatting sqref="AG318">
    <cfRule type="expression" dxfId="459" priority="16">
      <formula>INDIRECT(ADDRESS(ROW(),COLUMN()))=TRUNC(INDIRECT(ADDRESS(ROW(),COLUMN())))</formula>
    </cfRule>
  </conditionalFormatting>
  <conditionalFormatting sqref="AH318:AM318">
    <cfRule type="expression" dxfId="458" priority="15">
      <formula>INDIRECT(ADDRESS(ROW(),COLUMN()))=TRUNC(INDIRECT(ADDRESS(ROW(),COLUMN())))</formula>
    </cfRule>
  </conditionalFormatting>
  <conditionalFormatting sqref="AN318">
    <cfRule type="expression" dxfId="457" priority="14">
      <formula>INDIRECT(ADDRESS(ROW(),COLUMN()))=TRUNC(INDIRECT(ADDRESS(ROW(),COLUMN())))</formula>
    </cfRule>
  </conditionalFormatting>
  <conditionalFormatting sqref="AO318:AT318">
    <cfRule type="expression" dxfId="456" priority="13">
      <formula>INDIRECT(ADDRESS(ROW(),COLUMN()))=TRUNC(INDIRECT(ADDRESS(ROW(),COLUMN())))</formula>
    </cfRule>
  </conditionalFormatting>
  <conditionalFormatting sqref="AU318">
    <cfRule type="expression" dxfId="455" priority="12">
      <formula>INDIRECT(ADDRESS(ROW(),COLUMN()))=TRUNC(INDIRECT(ADDRESS(ROW(),COLUMN())))</formula>
    </cfRule>
  </conditionalFormatting>
  <conditionalFormatting sqref="AV318:AW318">
    <cfRule type="expression" dxfId="454" priority="11">
      <formula>INDIRECT(ADDRESS(ROW(),COLUMN()))=TRUNC(INDIRECT(ADDRESS(ROW(),COLUMN())))</formula>
    </cfRule>
  </conditionalFormatting>
  <conditionalFormatting sqref="S270">
    <cfRule type="expression" dxfId="453" priority="190">
      <formula>INDIRECT(ADDRESS(ROW(),COLUMN()))=TRUNC(INDIRECT(ADDRESS(ROW(),COLUMN())))</formula>
    </cfRule>
  </conditionalFormatting>
  <conditionalFormatting sqref="T270:Y270">
    <cfRule type="expression" dxfId="452" priority="189">
      <formula>INDIRECT(ADDRESS(ROW(),COLUMN()))=TRUNC(INDIRECT(ADDRESS(ROW(),COLUMN())))</formula>
    </cfRule>
  </conditionalFormatting>
  <conditionalFormatting sqref="Z270">
    <cfRule type="expression" dxfId="451" priority="188">
      <formula>INDIRECT(ADDRESS(ROW(),COLUMN()))=TRUNC(INDIRECT(ADDRESS(ROW(),COLUMN())))</formula>
    </cfRule>
  </conditionalFormatting>
  <conditionalFormatting sqref="AA270:AF270">
    <cfRule type="expression" dxfId="450" priority="187">
      <formula>INDIRECT(ADDRESS(ROW(),COLUMN()))=TRUNC(INDIRECT(ADDRESS(ROW(),COLUMN())))</formula>
    </cfRule>
  </conditionalFormatting>
  <conditionalFormatting sqref="AG270">
    <cfRule type="expression" dxfId="449" priority="186">
      <formula>INDIRECT(ADDRESS(ROW(),COLUMN()))=TRUNC(INDIRECT(ADDRESS(ROW(),COLUMN())))</formula>
    </cfRule>
  </conditionalFormatting>
  <conditionalFormatting sqref="AH270:AM270">
    <cfRule type="expression" dxfId="448" priority="185">
      <formula>INDIRECT(ADDRESS(ROW(),COLUMN()))=TRUNC(INDIRECT(ADDRESS(ROW(),COLUMN())))</formula>
    </cfRule>
  </conditionalFormatting>
  <conditionalFormatting sqref="AN270">
    <cfRule type="expression" dxfId="447" priority="184">
      <formula>INDIRECT(ADDRESS(ROW(),COLUMN()))=TRUNC(INDIRECT(ADDRESS(ROW(),COLUMN())))</formula>
    </cfRule>
  </conditionalFormatting>
  <conditionalFormatting sqref="AO270:AT270">
    <cfRule type="expression" dxfId="446" priority="183">
      <formula>INDIRECT(ADDRESS(ROW(),COLUMN()))=TRUNC(INDIRECT(ADDRESS(ROW(),COLUMN())))</formula>
    </cfRule>
  </conditionalFormatting>
  <conditionalFormatting sqref="AU270">
    <cfRule type="expression" dxfId="445" priority="182">
      <formula>INDIRECT(ADDRESS(ROW(),COLUMN()))=TRUNC(INDIRECT(ADDRESS(ROW(),COLUMN())))</formula>
    </cfRule>
  </conditionalFormatting>
  <conditionalFormatting sqref="AV270:AW270">
    <cfRule type="expression" dxfId="444" priority="181">
      <formula>INDIRECT(ADDRESS(ROW(),COLUMN()))=TRUNC(INDIRECT(ADDRESS(ROW(),COLUMN())))</formula>
    </cfRule>
  </conditionalFormatting>
  <conditionalFormatting sqref="S267">
    <cfRule type="expression" dxfId="443" priority="180">
      <formula>INDIRECT(ADDRESS(ROW(),COLUMN()))=TRUNC(INDIRECT(ADDRESS(ROW(),COLUMN())))</formula>
    </cfRule>
  </conditionalFormatting>
  <conditionalFormatting sqref="T267:Y267">
    <cfRule type="expression" dxfId="442" priority="179">
      <formula>INDIRECT(ADDRESS(ROW(),COLUMN()))=TRUNC(INDIRECT(ADDRESS(ROW(),COLUMN())))</formula>
    </cfRule>
  </conditionalFormatting>
  <conditionalFormatting sqref="Z267">
    <cfRule type="expression" dxfId="441" priority="178">
      <formula>INDIRECT(ADDRESS(ROW(),COLUMN()))=TRUNC(INDIRECT(ADDRESS(ROW(),COLUMN())))</formula>
    </cfRule>
  </conditionalFormatting>
  <conditionalFormatting sqref="AA267:AF267">
    <cfRule type="expression" dxfId="440" priority="177">
      <formula>INDIRECT(ADDRESS(ROW(),COLUMN()))=TRUNC(INDIRECT(ADDRESS(ROW(),COLUMN())))</formula>
    </cfRule>
  </conditionalFormatting>
  <conditionalFormatting sqref="AG267">
    <cfRule type="expression" dxfId="439" priority="176">
      <formula>INDIRECT(ADDRESS(ROW(),COLUMN()))=TRUNC(INDIRECT(ADDRESS(ROW(),COLUMN())))</formula>
    </cfRule>
  </conditionalFormatting>
  <conditionalFormatting sqref="AH267:AM267">
    <cfRule type="expression" dxfId="438" priority="175">
      <formula>INDIRECT(ADDRESS(ROW(),COLUMN()))=TRUNC(INDIRECT(ADDRESS(ROW(),COLUMN())))</formula>
    </cfRule>
  </conditionalFormatting>
  <conditionalFormatting sqref="AN267">
    <cfRule type="expression" dxfId="437" priority="174">
      <formula>INDIRECT(ADDRESS(ROW(),COLUMN()))=TRUNC(INDIRECT(ADDRESS(ROW(),COLUMN())))</formula>
    </cfRule>
  </conditionalFormatting>
  <conditionalFormatting sqref="AO267:AT267">
    <cfRule type="expression" dxfId="436" priority="173">
      <formula>INDIRECT(ADDRESS(ROW(),COLUMN()))=TRUNC(INDIRECT(ADDRESS(ROW(),COLUMN())))</formula>
    </cfRule>
  </conditionalFormatting>
  <conditionalFormatting sqref="AU267">
    <cfRule type="expression" dxfId="435" priority="172">
      <formula>INDIRECT(ADDRESS(ROW(),COLUMN()))=TRUNC(INDIRECT(ADDRESS(ROW(),COLUMN())))</formula>
    </cfRule>
  </conditionalFormatting>
  <conditionalFormatting sqref="AV267:AW267">
    <cfRule type="expression" dxfId="434" priority="171">
      <formula>INDIRECT(ADDRESS(ROW(),COLUMN()))=TRUNC(INDIRECT(ADDRESS(ROW(),COLUMN())))</formula>
    </cfRule>
  </conditionalFormatting>
  <conditionalFormatting sqref="S273">
    <cfRule type="expression" dxfId="433" priority="170">
      <formula>INDIRECT(ADDRESS(ROW(),COLUMN()))=TRUNC(INDIRECT(ADDRESS(ROW(),COLUMN())))</formula>
    </cfRule>
  </conditionalFormatting>
  <conditionalFormatting sqref="T273:Y273">
    <cfRule type="expression" dxfId="432" priority="169">
      <formula>INDIRECT(ADDRESS(ROW(),COLUMN()))=TRUNC(INDIRECT(ADDRESS(ROW(),COLUMN())))</formula>
    </cfRule>
  </conditionalFormatting>
  <conditionalFormatting sqref="Z273">
    <cfRule type="expression" dxfId="431" priority="168">
      <formula>INDIRECT(ADDRESS(ROW(),COLUMN()))=TRUNC(INDIRECT(ADDRESS(ROW(),COLUMN())))</formula>
    </cfRule>
  </conditionalFormatting>
  <conditionalFormatting sqref="AA273:AF273">
    <cfRule type="expression" dxfId="430" priority="167">
      <formula>INDIRECT(ADDRESS(ROW(),COLUMN()))=TRUNC(INDIRECT(ADDRESS(ROW(),COLUMN())))</formula>
    </cfRule>
  </conditionalFormatting>
  <conditionalFormatting sqref="AG273">
    <cfRule type="expression" dxfId="429" priority="166">
      <formula>INDIRECT(ADDRESS(ROW(),COLUMN()))=TRUNC(INDIRECT(ADDRESS(ROW(),COLUMN())))</formula>
    </cfRule>
  </conditionalFormatting>
  <conditionalFormatting sqref="AH273:AM273">
    <cfRule type="expression" dxfId="428" priority="165">
      <formula>INDIRECT(ADDRESS(ROW(),COLUMN()))=TRUNC(INDIRECT(ADDRESS(ROW(),COLUMN())))</formula>
    </cfRule>
  </conditionalFormatting>
  <conditionalFormatting sqref="AN273">
    <cfRule type="expression" dxfId="427" priority="164">
      <formula>INDIRECT(ADDRESS(ROW(),COLUMN()))=TRUNC(INDIRECT(ADDRESS(ROW(),COLUMN())))</formula>
    </cfRule>
  </conditionalFormatting>
  <conditionalFormatting sqref="AO273:AT273">
    <cfRule type="expression" dxfId="426" priority="163">
      <formula>INDIRECT(ADDRESS(ROW(),COLUMN()))=TRUNC(INDIRECT(ADDRESS(ROW(),COLUMN())))</formula>
    </cfRule>
  </conditionalFormatting>
  <conditionalFormatting sqref="AU273">
    <cfRule type="expression" dxfId="425" priority="162">
      <formula>INDIRECT(ADDRESS(ROW(),COLUMN()))=TRUNC(INDIRECT(ADDRESS(ROW(),COLUMN())))</formula>
    </cfRule>
  </conditionalFormatting>
  <conditionalFormatting sqref="AV273:AW273">
    <cfRule type="expression" dxfId="424" priority="161">
      <formula>INDIRECT(ADDRESS(ROW(),COLUMN()))=TRUNC(INDIRECT(ADDRESS(ROW(),COLUMN())))</formula>
    </cfRule>
  </conditionalFormatting>
  <conditionalFormatting sqref="S276">
    <cfRule type="expression" dxfId="423" priority="160">
      <formula>INDIRECT(ADDRESS(ROW(),COLUMN()))=TRUNC(INDIRECT(ADDRESS(ROW(),COLUMN())))</formula>
    </cfRule>
  </conditionalFormatting>
  <conditionalFormatting sqref="T276:Y276">
    <cfRule type="expression" dxfId="422" priority="159">
      <formula>INDIRECT(ADDRESS(ROW(),COLUMN()))=TRUNC(INDIRECT(ADDRESS(ROW(),COLUMN())))</formula>
    </cfRule>
  </conditionalFormatting>
  <conditionalFormatting sqref="Z276">
    <cfRule type="expression" dxfId="421" priority="158">
      <formula>INDIRECT(ADDRESS(ROW(),COLUMN()))=TRUNC(INDIRECT(ADDRESS(ROW(),COLUMN())))</formula>
    </cfRule>
  </conditionalFormatting>
  <conditionalFormatting sqref="AA276:AF276">
    <cfRule type="expression" dxfId="420" priority="157">
      <formula>INDIRECT(ADDRESS(ROW(),COLUMN()))=TRUNC(INDIRECT(ADDRESS(ROW(),COLUMN())))</formula>
    </cfRule>
  </conditionalFormatting>
  <conditionalFormatting sqref="AG276">
    <cfRule type="expression" dxfId="419" priority="156">
      <formula>INDIRECT(ADDRESS(ROW(),COLUMN()))=TRUNC(INDIRECT(ADDRESS(ROW(),COLUMN())))</formula>
    </cfRule>
  </conditionalFormatting>
  <conditionalFormatting sqref="AH276:AM276">
    <cfRule type="expression" dxfId="418" priority="155">
      <formula>INDIRECT(ADDRESS(ROW(),COLUMN()))=TRUNC(INDIRECT(ADDRESS(ROW(),COLUMN())))</formula>
    </cfRule>
  </conditionalFormatting>
  <conditionalFormatting sqref="AN276">
    <cfRule type="expression" dxfId="417" priority="154">
      <formula>INDIRECT(ADDRESS(ROW(),COLUMN()))=TRUNC(INDIRECT(ADDRESS(ROW(),COLUMN())))</formula>
    </cfRule>
  </conditionalFormatting>
  <conditionalFormatting sqref="AO276:AT276">
    <cfRule type="expression" dxfId="416" priority="153">
      <formula>INDIRECT(ADDRESS(ROW(),COLUMN()))=TRUNC(INDIRECT(ADDRESS(ROW(),COLUMN())))</formula>
    </cfRule>
  </conditionalFormatting>
  <conditionalFormatting sqref="AU276">
    <cfRule type="expression" dxfId="415" priority="152">
      <formula>INDIRECT(ADDRESS(ROW(),COLUMN()))=TRUNC(INDIRECT(ADDRESS(ROW(),COLUMN())))</formula>
    </cfRule>
  </conditionalFormatting>
  <conditionalFormatting sqref="AV276:AW276">
    <cfRule type="expression" dxfId="414" priority="151">
      <formula>INDIRECT(ADDRESS(ROW(),COLUMN()))=TRUNC(INDIRECT(ADDRESS(ROW(),COLUMN())))</formula>
    </cfRule>
  </conditionalFormatting>
  <conditionalFormatting sqref="S279">
    <cfRule type="expression" dxfId="413" priority="150">
      <formula>INDIRECT(ADDRESS(ROW(),COLUMN()))=TRUNC(INDIRECT(ADDRESS(ROW(),COLUMN())))</formula>
    </cfRule>
  </conditionalFormatting>
  <conditionalFormatting sqref="T279:Y279">
    <cfRule type="expression" dxfId="412" priority="149">
      <formula>INDIRECT(ADDRESS(ROW(),COLUMN()))=TRUNC(INDIRECT(ADDRESS(ROW(),COLUMN())))</formula>
    </cfRule>
  </conditionalFormatting>
  <conditionalFormatting sqref="Z279">
    <cfRule type="expression" dxfId="411" priority="148">
      <formula>INDIRECT(ADDRESS(ROW(),COLUMN()))=TRUNC(INDIRECT(ADDRESS(ROW(),COLUMN())))</formula>
    </cfRule>
  </conditionalFormatting>
  <conditionalFormatting sqref="AA279:AF279">
    <cfRule type="expression" dxfId="410" priority="147">
      <formula>INDIRECT(ADDRESS(ROW(),COLUMN()))=TRUNC(INDIRECT(ADDRESS(ROW(),COLUMN())))</formula>
    </cfRule>
  </conditionalFormatting>
  <conditionalFormatting sqref="AG279">
    <cfRule type="expression" dxfId="409" priority="146">
      <formula>INDIRECT(ADDRESS(ROW(),COLUMN()))=TRUNC(INDIRECT(ADDRESS(ROW(),COLUMN())))</formula>
    </cfRule>
  </conditionalFormatting>
  <conditionalFormatting sqref="AH279:AM279">
    <cfRule type="expression" dxfId="408" priority="145">
      <formula>INDIRECT(ADDRESS(ROW(),COLUMN()))=TRUNC(INDIRECT(ADDRESS(ROW(),COLUMN())))</formula>
    </cfRule>
  </conditionalFormatting>
  <conditionalFormatting sqref="AN279">
    <cfRule type="expression" dxfId="407" priority="144">
      <formula>INDIRECT(ADDRESS(ROW(),COLUMN()))=TRUNC(INDIRECT(ADDRESS(ROW(),COLUMN())))</formula>
    </cfRule>
  </conditionalFormatting>
  <conditionalFormatting sqref="AO279:AT279">
    <cfRule type="expression" dxfId="406" priority="143">
      <formula>INDIRECT(ADDRESS(ROW(),COLUMN()))=TRUNC(INDIRECT(ADDRESS(ROW(),COLUMN())))</formula>
    </cfRule>
  </conditionalFormatting>
  <conditionalFormatting sqref="AU279">
    <cfRule type="expression" dxfId="405" priority="142">
      <formula>INDIRECT(ADDRESS(ROW(),COLUMN()))=TRUNC(INDIRECT(ADDRESS(ROW(),COLUMN())))</formula>
    </cfRule>
  </conditionalFormatting>
  <conditionalFormatting sqref="AV279:AW279">
    <cfRule type="expression" dxfId="404" priority="141">
      <formula>INDIRECT(ADDRESS(ROW(),COLUMN()))=TRUNC(INDIRECT(ADDRESS(ROW(),COLUMN())))</formula>
    </cfRule>
  </conditionalFormatting>
  <conditionalFormatting sqref="S282">
    <cfRule type="expression" dxfId="403" priority="140">
      <formula>INDIRECT(ADDRESS(ROW(),COLUMN()))=TRUNC(INDIRECT(ADDRESS(ROW(),COLUMN())))</formula>
    </cfRule>
  </conditionalFormatting>
  <conditionalFormatting sqref="T282:Y282">
    <cfRule type="expression" dxfId="402" priority="139">
      <formula>INDIRECT(ADDRESS(ROW(),COLUMN()))=TRUNC(INDIRECT(ADDRESS(ROW(),COLUMN())))</formula>
    </cfRule>
  </conditionalFormatting>
  <conditionalFormatting sqref="Z282">
    <cfRule type="expression" dxfId="401" priority="138">
      <formula>INDIRECT(ADDRESS(ROW(),COLUMN()))=TRUNC(INDIRECT(ADDRESS(ROW(),COLUMN())))</formula>
    </cfRule>
  </conditionalFormatting>
  <conditionalFormatting sqref="AA282:AF282">
    <cfRule type="expression" dxfId="400" priority="137">
      <formula>INDIRECT(ADDRESS(ROW(),COLUMN()))=TRUNC(INDIRECT(ADDRESS(ROW(),COLUMN())))</formula>
    </cfRule>
  </conditionalFormatting>
  <conditionalFormatting sqref="AG282">
    <cfRule type="expression" dxfId="399" priority="136">
      <formula>INDIRECT(ADDRESS(ROW(),COLUMN()))=TRUNC(INDIRECT(ADDRESS(ROW(),COLUMN())))</formula>
    </cfRule>
  </conditionalFormatting>
  <conditionalFormatting sqref="AH282:AM282">
    <cfRule type="expression" dxfId="398" priority="135">
      <formula>INDIRECT(ADDRESS(ROW(),COLUMN()))=TRUNC(INDIRECT(ADDRESS(ROW(),COLUMN())))</formula>
    </cfRule>
  </conditionalFormatting>
  <conditionalFormatting sqref="AN282">
    <cfRule type="expression" dxfId="397" priority="134">
      <formula>INDIRECT(ADDRESS(ROW(),COLUMN()))=TRUNC(INDIRECT(ADDRESS(ROW(),COLUMN())))</formula>
    </cfRule>
  </conditionalFormatting>
  <conditionalFormatting sqref="AO282:AT282">
    <cfRule type="expression" dxfId="396" priority="133">
      <formula>INDIRECT(ADDRESS(ROW(),COLUMN()))=TRUNC(INDIRECT(ADDRESS(ROW(),COLUMN())))</formula>
    </cfRule>
  </conditionalFormatting>
  <conditionalFormatting sqref="AU282">
    <cfRule type="expression" dxfId="395" priority="132">
      <formula>INDIRECT(ADDRESS(ROW(),COLUMN()))=TRUNC(INDIRECT(ADDRESS(ROW(),COLUMN())))</formula>
    </cfRule>
  </conditionalFormatting>
  <conditionalFormatting sqref="AV282:AW282">
    <cfRule type="expression" dxfId="394" priority="131">
      <formula>INDIRECT(ADDRESS(ROW(),COLUMN()))=TRUNC(INDIRECT(ADDRESS(ROW(),COLUMN())))</formula>
    </cfRule>
  </conditionalFormatting>
  <conditionalFormatting sqref="S285">
    <cfRule type="expression" dxfId="393" priority="130">
      <formula>INDIRECT(ADDRESS(ROW(),COLUMN()))=TRUNC(INDIRECT(ADDRESS(ROW(),COLUMN())))</formula>
    </cfRule>
  </conditionalFormatting>
  <conditionalFormatting sqref="T285:Y285">
    <cfRule type="expression" dxfId="392" priority="129">
      <formula>INDIRECT(ADDRESS(ROW(),COLUMN()))=TRUNC(INDIRECT(ADDRESS(ROW(),COLUMN())))</formula>
    </cfRule>
  </conditionalFormatting>
  <conditionalFormatting sqref="Z285">
    <cfRule type="expression" dxfId="391" priority="128">
      <formula>INDIRECT(ADDRESS(ROW(),COLUMN()))=TRUNC(INDIRECT(ADDRESS(ROW(),COLUMN())))</formula>
    </cfRule>
  </conditionalFormatting>
  <conditionalFormatting sqref="AA285:AF285">
    <cfRule type="expression" dxfId="390" priority="127">
      <formula>INDIRECT(ADDRESS(ROW(),COLUMN()))=TRUNC(INDIRECT(ADDRESS(ROW(),COLUMN())))</formula>
    </cfRule>
  </conditionalFormatting>
  <conditionalFormatting sqref="AG285">
    <cfRule type="expression" dxfId="389" priority="126">
      <formula>INDIRECT(ADDRESS(ROW(),COLUMN()))=TRUNC(INDIRECT(ADDRESS(ROW(),COLUMN())))</formula>
    </cfRule>
  </conditionalFormatting>
  <conditionalFormatting sqref="AH285:AM285">
    <cfRule type="expression" dxfId="388" priority="125">
      <formula>INDIRECT(ADDRESS(ROW(),COLUMN()))=TRUNC(INDIRECT(ADDRESS(ROW(),COLUMN())))</formula>
    </cfRule>
  </conditionalFormatting>
  <conditionalFormatting sqref="AN285">
    <cfRule type="expression" dxfId="387" priority="124">
      <formula>INDIRECT(ADDRESS(ROW(),COLUMN()))=TRUNC(INDIRECT(ADDRESS(ROW(),COLUMN())))</formula>
    </cfRule>
  </conditionalFormatting>
  <conditionalFormatting sqref="AO285:AT285">
    <cfRule type="expression" dxfId="386" priority="123">
      <formula>INDIRECT(ADDRESS(ROW(),COLUMN()))=TRUNC(INDIRECT(ADDRESS(ROW(),COLUMN())))</formula>
    </cfRule>
  </conditionalFormatting>
  <conditionalFormatting sqref="AU285">
    <cfRule type="expression" dxfId="385" priority="122">
      <formula>INDIRECT(ADDRESS(ROW(),COLUMN()))=TRUNC(INDIRECT(ADDRESS(ROW(),COLUMN())))</formula>
    </cfRule>
  </conditionalFormatting>
  <conditionalFormatting sqref="AV285:AW285">
    <cfRule type="expression" dxfId="384" priority="121">
      <formula>INDIRECT(ADDRESS(ROW(),COLUMN()))=TRUNC(INDIRECT(ADDRESS(ROW(),COLUMN())))</formula>
    </cfRule>
  </conditionalFormatting>
  <conditionalFormatting sqref="S288">
    <cfRule type="expression" dxfId="383" priority="120">
      <formula>INDIRECT(ADDRESS(ROW(),COLUMN()))=TRUNC(INDIRECT(ADDRESS(ROW(),COLUMN())))</formula>
    </cfRule>
  </conditionalFormatting>
  <conditionalFormatting sqref="T288:Y288">
    <cfRule type="expression" dxfId="382" priority="119">
      <formula>INDIRECT(ADDRESS(ROW(),COLUMN()))=TRUNC(INDIRECT(ADDRESS(ROW(),COLUMN())))</formula>
    </cfRule>
  </conditionalFormatting>
  <conditionalFormatting sqref="Z288">
    <cfRule type="expression" dxfId="381" priority="118">
      <formula>INDIRECT(ADDRESS(ROW(),COLUMN()))=TRUNC(INDIRECT(ADDRESS(ROW(),COLUMN())))</formula>
    </cfRule>
  </conditionalFormatting>
  <conditionalFormatting sqref="AA288:AF288">
    <cfRule type="expression" dxfId="380" priority="117">
      <formula>INDIRECT(ADDRESS(ROW(),COLUMN()))=TRUNC(INDIRECT(ADDRESS(ROW(),COLUMN())))</formula>
    </cfRule>
  </conditionalFormatting>
  <conditionalFormatting sqref="AG288">
    <cfRule type="expression" dxfId="379" priority="116">
      <formula>INDIRECT(ADDRESS(ROW(),COLUMN()))=TRUNC(INDIRECT(ADDRESS(ROW(),COLUMN())))</formula>
    </cfRule>
  </conditionalFormatting>
  <conditionalFormatting sqref="AH288:AM288">
    <cfRule type="expression" dxfId="378" priority="115">
      <formula>INDIRECT(ADDRESS(ROW(),COLUMN()))=TRUNC(INDIRECT(ADDRESS(ROW(),COLUMN())))</formula>
    </cfRule>
  </conditionalFormatting>
  <conditionalFormatting sqref="AN288">
    <cfRule type="expression" dxfId="377" priority="114">
      <formula>INDIRECT(ADDRESS(ROW(),COLUMN()))=TRUNC(INDIRECT(ADDRESS(ROW(),COLUMN())))</formula>
    </cfRule>
  </conditionalFormatting>
  <conditionalFormatting sqref="AO288:AT288">
    <cfRule type="expression" dxfId="376" priority="113">
      <formula>INDIRECT(ADDRESS(ROW(),COLUMN()))=TRUNC(INDIRECT(ADDRESS(ROW(),COLUMN())))</formula>
    </cfRule>
  </conditionalFormatting>
  <conditionalFormatting sqref="AU288">
    <cfRule type="expression" dxfId="375" priority="112">
      <formula>INDIRECT(ADDRESS(ROW(),COLUMN()))=TRUNC(INDIRECT(ADDRESS(ROW(),COLUMN())))</formula>
    </cfRule>
  </conditionalFormatting>
  <conditionalFormatting sqref="AV288:AW288">
    <cfRule type="expression" dxfId="374" priority="111">
      <formula>INDIRECT(ADDRESS(ROW(),COLUMN()))=TRUNC(INDIRECT(ADDRESS(ROW(),COLUMN())))</formula>
    </cfRule>
  </conditionalFormatting>
  <conditionalFormatting sqref="S291">
    <cfRule type="expression" dxfId="373" priority="110">
      <formula>INDIRECT(ADDRESS(ROW(),COLUMN()))=TRUNC(INDIRECT(ADDRESS(ROW(),COLUMN())))</formula>
    </cfRule>
  </conditionalFormatting>
  <conditionalFormatting sqref="T291:Y291">
    <cfRule type="expression" dxfId="372" priority="109">
      <formula>INDIRECT(ADDRESS(ROW(),COLUMN()))=TRUNC(INDIRECT(ADDRESS(ROW(),COLUMN())))</formula>
    </cfRule>
  </conditionalFormatting>
  <conditionalFormatting sqref="Z291">
    <cfRule type="expression" dxfId="371" priority="108">
      <formula>INDIRECT(ADDRESS(ROW(),COLUMN()))=TRUNC(INDIRECT(ADDRESS(ROW(),COLUMN())))</formula>
    </cfRule>
  </conditionalFormatting>
  <conditionalFormatting sqref="AA291:AF291">
    <cfRule type="expression" dxfId="370" priority="107">
      <formula>INDIRECT(ADDRESS(ROW(),COLUMN()))=TRUNC(INDIRECT(ADDRESS(ROW(),COLUMN())))</formula>
    </cfRule>
  </conditionalFormatting>
  <conditionalFormatting sqref="AG291">
    <cfRule type="expression" dxfId="369" priority="106">
      <formula>INDIRECT(ADDRESS(ROW(),COLUMN()))=TRUNC(INDIRECT(ADDRESS(ROW(),COLUMN())))</formula>
    </cfRule>
  </conditionalFormatting>
  <conditionalFormatting sqref="AH291:AM291">
    <cfRule type="expression" dxfId="368" priority="105">
      <formula>INDIRECT(ADDRESS(ROW(),COLUMN()))=TRUNC(INDIRECT(ADDRESS(ROW(),COLUMN())))</formula>
    </cfRule>
  </conditionalFormatting>
  <conditionalFormatting sqref="AN291">
    <cfRule type="expression" dxfId="367" priority="104">
      <formula>INDIRECT(ADDRESS(ROW(),COLUMN()))=TRUNC(INDIRECT(ADDRESS(ROW(),COLUMN())))</formula>
    </cfRule>
  </conditionalFormatting>
  <conditionalFormatting sqref="AO291:AT291">
    <cfRule type="expression" dxfId="366" priority="103">
      <formula>INDIRECT(ADDRESS(ROW(),COLUMN()))=TRUNC(INDIRECT(ADDRESS(ROW(),COLUMN())))</formula>
    </cfRule>
  </conditionalFormatting>
  <conditionalFormatting sqref="AU291">
    <cfRule type="expression" dxfId="365" priority="102">
      <formula>INDIRECT(ADDRESS(ROW(),COLUMN()))=TRUNC(INDIRECT(ADDRESS(ROW(),COLUMN())))</formula>
    </cfRule>
  </conditionalFormatting>
  <conditionalFormatting sqref="AV291:AW291">
    <cfRule type="expression" dxfId="364" priority="101">
      <formula>INDIRECT(ADDRESS(ROW(),COLUMN()))=TRUNC(INDIRECT(ADDRESS(ROW(),COLUMN())))</formula>
    </cfRule>
  </conditionalFormatting>
  <conditionalFormatting sqref="S294">
    <cfRule type="expression" dxfId="363" priority="100">
      <formula>INDIRECT(ADDRESS(ROW(),COLUMN()))=TRUNC(INDIRECT(ADDRESS(ROW(),COLUMN())))</formula>
    </cfRule>
  </conditionalFormatting>
  <conditionalFormatting sqref="T294:Y294">
    <cfRule type="expression" dxfId="362" priority="99">
      <formula>INDIRECT(ADDRESS(ROW(),COLUMN()))=TRUNC(INDIRECT(ADDRESS(ROW(),COLUMN())))</formula>
    </cfRule>
  </conditionalFormatting>
  <conditionalFormatting sqref="Z294">
    <cfRule type="expression" dxfId="361" priority="98">
      <formula>INDIRECT(ADDRESS(ROW(),COLUMN()))=TRUNC(INDIRECT(ADDRESS(ROW(),COLUMN())))</formula>
    </cfRule>
  </conditionalFormatting>
  <conditionalFormatting sqref="AA294:AF294">
    <cfRule type="expression" dxfId="360" priority="97">
      <formula>INDIRECT(ADDRESS(ROW(),COLUMN()))=TRUNC(INDIRECT(ADDRESS(ROW(),COLUMN())))</formula>
    </cfRule>
  </conditionalFormatting>
  <conditionalFormatting sqref="AG294">
    <cfRule type="expression" dxfId="359" priority="96">
      <formula>INDIRECT(ADDRESS(ROW(),COLUMN()))=TRUNC(INDIRECT(ADDRESS(ROW(),COLUMN())))</formula>
    </cfRule>
  </conditionalFormatting>
  <conditionalFormatting sqref="AH294:AM294">
    <cfRule type="expression" dxfId="358" priority="95">
      <formula>INDIRECT(ADDRESS(ROW(),COLUMN()))=TRUNC(INDIRECT(ADDRESS(ROW(),COLUMN())))</formula>
    </cfRule>
  </conditionalFormatting>
  <conditionalFormatting sqref="AN294">
    <cfRule type="expression" dxfId="357" priority="94">
      <formula>INDIRECT(ADDRESS(ROW(),COLUMN()))=TRUNC(INDIRECT(ADDRESS(ROW(),COLUMN())))</formula>
    </cfRule>
  </conditionalFormatting>
  <conditionalFormatting sqref="AO294:AT294">
    <cfRule type="expression" dxfId="356" priority="93">
      <formula>INDIRECT(ADDRESS(ROW(),COLUMN()))=TRUNC(INDIRECT(ADDRESS(ROW(),COLUMN())))</formula>
    </cfRule>
  </conditionalFormatting>
  <conditionalFormatting sqref="AU294">
    <cfRule type="expression" dxfId="355" priority="92">
      <formula>INDIRECT(ADDRESS(ROW(),COLUMN()))=TRUNC(INDIRECT(ADDRESS(ROW(),COLUMN())))</formula>
    </cfRule>
  </conditionalFormatting>
  <conditionalFormatting sqref="AV294:AW294">
    <cfRule type="expression" dxfId="354" priority="91">
      <formula>INDIRECT(ADDRESS(ROW(),COLUMN()))=TRUNC(INDIRECT(ADDRESS(ROW(),COLUMN())))</formula>
    </cfRule>
  </conditionalFormatting>
  <conditionalFormatting sqref="S297">
    <cfRule type="expression" dxfId="353" priority="90">
      <formula>INDIRECT(ADDRESS(ROW(),COLUMN()))=TRUNC(INDIRECT(ADDRESS(ROW(),COLUMN())))</formula>
    </cfRule>
  </conditionalFormatting>
  <conditionalFormatting sqref="T297:Y297">
    <cfRule type="expression" dxfId="352" priority="89">
      <formula>INDIRECT(ADDRESS(ROW(),COLUMN()))=TRUNC(INDIRECT(ADDRESS(ROW(),COLUMN())))</formula>
    </cfRule>
  </conditionalFormatting>
  <conditionalFormatting sqref="Z297">
    <cfRule type="expression" dxfId="351" priority="88">
      <formula>INDIRECT(ADDRESS(ROW(),COLUMN()))=TRUNC(INDIRECT(ADDRESS(ROW(),COLUMN())))</formula>
    </cfRule>
  </conditionalFormatting>
  <conditionalFormatting sqref="AA297:AF297">
    <cfRule type="expression" dxfId="350" priority="87">
      <formula>INDIRECT(ADDRESS(ROW(),COLUMN()))=TRUNC(INDIRECT(ADDRESS(ROW(),COLUMN())))</formula>
    </cfRule>
  </conditionalFormatting>
  <conditionalFormatting sqref="AG297">
    <cfRule type="expression" dxfId="349" priority="86">
      <formula>INDIRECT(ADDRESS(ROW(),COLUMN()))=TRUNC(INDIRECT(ADDRESS(ROW(),COLUMN())))</formula>
    </cfRule>
  </conditionalFormatting>
  <conditionalFormatting sqref="AH297:AM297">
    <cfRule type="expression" dxfId="348" priority="85">
      <formula>INDIRECT(ADDRESS(ROW(),COLUMN()))=TRUNC(INDIRECT(ADDRESS(ROW(),COLUMN())))</formula>
    </cfRule>
  </conditionalFormatting>
  <conditionalFormatting sqref="AN297">
    <cfRule type="expression" dxfId="347" priority="84">
      <formula>INDIRECT(ADDRESS(ROW(),COLUMN()))=TRUNC(INDIRECT(ADDRESS(ROW(),COLUMN())))</formula>
    </cfRule>
  </conditionalFormatting>
  <conditionalFormatting sqref="AO297:AT297">
    <cfRule type="expression" dxfId="346" priority="83">
      <formula>INDIRECT(ADDRESS(ROW(),COLUMN()))=TRUNC(INDIRECT(ADDRESS(ROW(),COLUMN())))</formula>
    </cfRule>
  </conditionalFormatting>
  <conditionalFormatting sqref="AU297">
    <cfRule type="expression" dxfId="345" priority="82">
      <formula>INDIRECT(ADDRESS(ROW(),COLUMN()))=TRUNC(INDIRECT(ADDRESS(ROW(),COLUMN())))</formula>
    </cfRule>
  </conditionalFormatting>
  <conditionalFormatting sqref="AV297:AW297">
    <cfRule type="expression" dxfId="344" priority="81">
      <formula>INDIRECT(ADDRESS(ROW(),COLUMN()))=TRUNC(INDIRECT(ADDRESS(ROW(),COLUMN())))</formula>
    </cfRule>
  </conditionalFormatting>
  <conditionalFormatting sqref="S300">
    <cfRule type="expression" dxfId="343" priority="80">
      <formula>INDIRECT(ADDRESS(ROW(),COLUMN()))=TRUNC(INDIRECT(ADDRESS(ROW(),COLUMN())))</formula>
    </cfRule>
  </conditionalFormatting>
  <conditionalFormatting sqref="T300:Y300">
    <cfRule type="expression" dxfId="342" priority="79">
      <formula>INDIRECT(ADDRESS(ROW(),COLUMN()))=TRUNC(INDIRECT(ADDRESS(ROW(),COLUMN())))</formula>
    </cfRule>
  </conditionalFormatting>
  <conditionalFormatting sqref="Z300">
    <cfRule type="expression" dxfId="341" priority="78">
      <formula>INDIRECT(ADDRESS(ROW(),COLUMN()))=TRUNC(INDIRECT(ADDRESS(ROW(),COLUMN())))</formula>
    </cfRule>
  </conditionalFormatting>
  <conditionalFormatting sqref="AA300:AF300">
    <cfRule type="expression" dxfId="340" priority="77">
      <formula>INDIRECT(ADDRESS(ROW(),COLUMN()))=TRUNC(INDIRECT(ADDRESS(ROW(),COLUMN())))</formula>
    </cfRule>
  </conditionalFormatting>
  <conditionalFormatting sqref="AG300">
    <cfRule type="expression" dxfId="339" priority="76">
      <formula>INDIRECT(ADDRESS(ROW(),COLUMN()))=TRUNC(INDIRECT(ADDRESS(ROW(),COLUMN())))</formula>
    </cfRule>
  </conditionalFormatting>
  <conditionalFormatting sqref="AH300:AM300">
    <cfRule type="expression" dxfId="338" priority="75">
      <formula>INDIRECT(ADDRESS(ROW(),COLUMN()))=TRUNC(INDIRECT(ADDRESS(ROW(),COLUMN())))</formula>
    </cfRule>
  </conditionalFormatting>
  <conditionalFormatting sqref="AN300">
    <cfRule type="expression" dxfId="337" priority="74">
      <formula>INDIRECT(ADDRESS(ROW(),COLUMN()))=TRUNC(INDIRECT(ADDRESS(ROW(),COLUMN())))</formula>
    </cfRule>
  </conditionalFormatting>
  <conditionalFormatting sqref="AO300:AT300">
    <cfRule type="expression" dxfId="336" priority="73">
      <formula>INDIRECT(ADDRESS(ROW(),COLUMN()))=TRUNC(INDIRECT(ADDRESS(ROW(),COLUMN())))</formula>
    </cfRule>
  </conditionalFormatting>
  <conditionalFormatting sqref="AU300">
    <cfRule type="expression" dxfId="335" priority="72">
      <formula>INDIRECT(ADDRESS(ROW(),COLUMN()))=TRUNC(INDIRECT(ADDRESS(ROW(),COLUMN())))</formula>
    </cfRule>
  </conditionalFormatting>
  <conditionalFormatting sqref="AV300:AW300">
    <cfRule type="expression" dxfId="334" priority="71">
      <formula>INDIRECT(ADDRESS(ROW(),COLUMN()))=TRUNC(INDIRECT(ADDRESS(ROW(),COLUMN())))</formula>
    </cfRule>
  </conditionalFormatting>
  <conditionalFormatting sqref="S303">
    <cfRule type="expression" dxfId="333" priority="70">
      <formula>INDIRECT(ADDRESS(ROW(),COLUMN()))=TRUNC(INDIRECT(ADDRESS(ROW(),COLUMN())))</formula>
    </cfRule>
  </conditionalFormatting>
  <conditionalFormatting sqref="T303:Y303">
    <cfRule type="expression" dxfId="332" priority="69">
      <formula>INDIRECT(ADDRESS(ROW(),COLUMN()))=TRUNC(INDIRECT(ADDRESS(ROW(),COLUMN())))</formula>
    </cfRule>
  </conditionalFormatting>
  <conditionalFormatting sqref="Z303">
    <cfRule type="expression" dxfId="331" priority="68">
      <formula>INDIRECT(ADDRESS(ROW(),COLUMN()))=TRUNC(INDIRECT(ADDRESS(ROW(),COLUMN())))</formula>
    </cfRule>
  </conditionalFormatting>
  <conditionalFormatting sqref="AA303:AF303">
    <cfRule type="expression" dxfId="330" priority="67">
      <formula>INDIRECT(ADDRESS(ROW(),COLUMN()))=TRUNC(INDIRECT(ADDRESS(ROW(),COLUMN())))</formula>
    </cfRule>
  </conditionalFormatting>
  <conditionalFormatting sqref="AG303">
    <cfRule type="expression" dxfId="329" priority="66">
      <formula>INDIRECT(ADDRESS(ROW(),COLUMN()))=TRUNC(INDIRECT(ADDRESS(ROW(),COLUMN())))</formula>
    </cfRule>
  </conditionalFormatting>
  <conditionalFormatting sqref="AH303:AM303">
    <cfRule type="expression" dxfId="328" priority="65">
      <formula>INDIRECT(ADDRESS(ROW(),COLUMN()))=TRUNC(INDIRECT(ADDRESS(ROW(),COLUMN())))</formula>
    </cfRule>
  </conditionalFormatting>
  <conditionalFormatting sqref="AN303">
    <cfRule type="expression" dxfId="327" priority="64">
      <formula>INDIRECT(ADDRESS(ROW(),COLUMN()))=TRUNC(INDIRECT(ADDRESS(ROW(),COLUMN())))</formula>
    </cfRule>
  </conditionalFormatting>
  <conditionalFormatting sqref="AO303:AT303">
    <cfRule type="expression" dxfId="326" priority="63">
      <formula>INDIRECT(ADDRESS(ROW(),COLUMN()))=TRUNC(INDIRECT(ADDRESS(ROW(),COLUMN())))</formula>
    </cfRule>
  </conditionalFormatting>
  <conditionalFormatting sqref="AU303">
    <cfRule type="expression" dxfId="325" priority="62">
      <formula>INDIRECT(ADDRESS(ROW(),COLUMN()))=TRUNC(INDIRECT(ADDRESS(ROW(),COLUMN())))</formula>
    </cfRule>
  </conditionalFormatting>
  <conditionalFormatting sqref="AV303:AW303">
    <cfRule type="expression" dxfId="324" priority="61">
      <formula>INDIRECT(ADDRESS(ROW(),COLUMN()))=TRUNC(INDIRECT(ADDRESS(ROW(),COLUMN())))</formula>
    </cfRule>
  </conditionalFormatting>
  <conditionalFormatting sqref="S306">
    <cfRule type="expression" dxfId="323" priority="60">
      <formula>INDIRECT(ADDRESS(ROW(),COLUMN()))=TRUNC(INDIRECT(ADDRESS(ROW(),COLUMN())))</formula>
    </cfRule>
  </conditionalFormatting>
  <conditionalFormatting sqref="T306:Y306">
    <cfRule type="expression" dxfId="322" priority="59">
      <formula>INDIRECT(ADDRESS(ROW(),COLUMN()))=TRUNC(INDIRECT(ADDRESS(ROW(),COLUMN())))</formula>
    </cfRule>
  </conditionalFormatting>
  <conditionalFormatting sqref="Z306">
    <cfRule type="expression" dxfId="321" priority="58">
      <formula>INDIRECT(ADDRESS(ROW(),COLUMN()))=TRUNC(INDIRECT(ADDRESS(ROW(),COLUMN())))</formula>
    </cfRule>
  </conditionalFormatting>
  <conditionalFormatting sqref="AA306:AF306">
    <cfRule type="expression" dxfId="320" priority="57">
      <formula>INDIRECT(ADDRESS(ROW(),COLUMN()))=TRUNC(INDIRECT(ADDRESS(ROW(),COLUMN())))</formula>
    </cfRule>
  </conditionalFormatting>
  <conditionalFormatting sqref="AG306">
    <cfRule type="expression" dxfId="319" priority="56">
      <formula>INDIRECT(ADDRESS(ROW(),COLUMN()))=TRUNC(INDIRECT(ADDRESS(ROW(),COLUMN())))</formula>
    </cfRule>
  </conditionalFormatting>
  <conditionalFormatting sqref="AH306:AM306">
    <cfRule type="expression" dxfId="318" priority="55">
      <formula>INDIRECT(ADDRESS(ROW(),COLUMN()))=TRUNC(INDIRECT(ADDRESS(ROW(),COLUMN())))</formula>
    </cfRule>
  </conditionalFormatting>
  <conditionalFormatting sqref="AN306">
    <cfRule type="expression" dxfId="317" priority="54">
      <formula>INDIRECT(ADDRESS(ROW(),COLUMN()))=TRUNC(INDIRECT(ADDRESS(ROW(),COLUMN())))</formula>
    </cfRule>
  </conditionalFormatting>
  <conditionalFormatting sqref="AO306:AT306">
    <cfRule type="expression" dxfId="316" priority="53">
      <formula>INDIRECT(ADDRESS(ROW(),COLUMN()))=TRUNC(INDIRECT(ADDRESS(ROW(),COLUMN())))</formula>
    </cfRule>
  </conditionalFormatting>
  <conditionalFormatting sqref="AU306">
    <cfRule type="expression" dxfId="315" priority="52">
      <formula>INDIRECT(ADDRESS(ROW(),COLUMN()))=TRUNC(INDIRECT(ADDRESS(ROW(),COLUMN())))</formula>
    </cfRule>
  </conditionalFormatting>
  <conditionalFormatting sqref="AV306:AW306">
    <cfRule type="expression" dxfId="314" priority="51">
      <formula>INDIRECT(ADDRESS(ROW(),COLUMN()))=TRUNC(INDIRECT(ADDRESS(ROW(),COLUMN())))</formula>
    </cfRule>
  </conditionalFormatting>
  <conditionalFormatting sqref="S309">
    <cfRule type="expression" dxfId="313" priority="50">
      <formula>INDIRECT(ADDRESS(ROW(),COLUMN()))=TRUNC(INDIRECT(ADDRESS(ROW(),COLUMN())))</formula>
    </cfRule>
  </conditionalFormatting>
  <conditionalFormatting sqref="T309:Y309">
    <cfRule type="expression" dxfId="312" priority="49">
      <formula>INDIRECT(ADDRESS(ROW(),COLUMN()))=TRUNC(INDIRECT(ADDRESS(ROW(),COLUMN())))</formula>
    </cfRule>
  </conditionalFormatting>
  <conditionalFormatting sqref="Z309">
    <cfRule type="expression" dxfId="311" priority="48">
      <formula>INDIRECT(ADDRESS(ROW(),COLUMN()))=TRUNC(INDIRECT(ADDRESS(ROW(),COLUMN())))</formula>
    </cfRule>
  </conditionalFormatting>
  <conditionalFormatting sqref="AA309:AF309">
    <cfRule type="expression" dxfId="310" priority="47">
      <formula>INDIRECT(ADDRESS(ROW(),COLUMN()))=TRUNC(INDIRECT(ADDRESS(ROW(),COLUMN())))</formula>
    </cfRule>
  </conditionalFormatting>
  <conditionalFormatting sqref="AG309">
    <cfRule type="expression" dxfId="309" priority="46">
      <formula>INDIRECT(ADDRESS(ROW(),COLUMN()))=TRUNC(INDIRECT(ADDRESS(ROW(),COLUMN())))</formula>
    </cfRule>
  </conditionalFormatting>
  <conditionalFormatting sqref="AH309:AM309">
    <cfRule type="expression" dxfId="308" priority="45">
      <formula>INDIRECT(ADDRESS(ROW(),COLUMN()))=TRUNC(INDIRECT(ADDRESS(ROW(),COLUMN())))</formula>
    </cfRule>
  </conditionalFormatting>
  <conditionalFormatting sqref="AN309">
    <cfRule type="expression" dxfId="307" priority="44">
      <formula>INDIRECT(ADDRESS(ROW(),COLUMN()))=TRUNC(INDIRECT(ADDRESS(ROW(),COLUMN())))</formula>
    </cfRule>
  </conditionalFormatting>
  <conditionalFormatting sqref="AO309:AT309">
    <cfRule type="expression" dxfId="306" priority="43">
      <formula>INDIRECT(ADDRESS(ROW(),COLUMN()))=TRUNC(INDIRECT(ADDRESS(ROW(),COLUMN())))</formula>
    </cfRule>
  </conditionalFormatting>
  <conditionalFormatting sqref="AU309">
    <cfRule type="expression" dxfId="305" priority="42">
      <formula>INDIRECT(ADDRESS(ROW(),COLUMN()))=TRUNC(INDIRECT(ADDRESS(ROW(),COLUMN())))</formula>
    </cfRule>
  </conditionalFormatting>
  <conditionalFormatting sqref="AV309:AW309">
    <cfRule type="expression" dxfId="304" priority="41">
      <formula>INDIRECT(ADDRESS(ROW(),COLUMN()))=TRUNC(INDIRECT(ADDRESS(ROW(),COLUMN())))</formula>
    </cfRule>
  </conditionalFormatting>
  <conditionalFormatting sqref="S312">
    <cfRule type="expression" dxfId="303" priority="40">
      <formula>INDIRECT(ADDRESS(ROW(),COLUMN()))=TRUNC(INDIRECT(ADDRESS(ROW(),COLUMN())))</formula>
    </cfRule>
  </conditionalFormatting>
  <conditionalFormatting sqref="T312:Y312">
    <cfRule type="expression" dxfId="302" priority="39">
      <formula>INDIRECT(ADDRESS(ROW(),COLUMN()))=TRUNC(INDIRECT(ADDRESS(ROW(),COLUMN())))</formula>
    </cfRule>
  </conditionalFormatting>
  <conditionalFormatting sqref="Z312">
    <cfRule type="expression" dxfId="301" priority="38">
      <formula>INDIRECT(ADDRESS(ROW(),COLUMN()))=TRUNC(INDIRECT(ADDRESS(ROW(),COLUMN())))</formula>
    </cfRule>
  </conditionalFormatting>
  <conditionalFormatting sqref="AA312:AF312">
    <cfRule type="expression" dxfId="300" priority="37">
      <formula>INDIRECT(ADDRESS(ROW(),COLUMN()))=TRUNC(INDIRECT(ADDRESS(ROW(),COLUMN())))</formula>
    </cfRule>
  </conditionalFormatting>
  <conditionalFormatting sqref="AG312">
    <cfRule type="expression" dxfId="299" priority="36">
      <formula>INDIRECT(ADDRESS(ROW(),COLUMN()))=TRUNC(INDIRECT(ADDRESS(ROW(),COLUMN())))</formula>
    </cfRule>
  </conditionalFormatting>
  <conditionalFormatting sqref="AH312:AM312">
    <cfRule type="expression" dxfId="298" priority="35">
      <formula>INDIRECT(ADDRESS(ROW(),COLUMN()))=TRUNC(INDIRECT(ADDRESS(ROW(),COLUMN())))</formula>
    </cfRule>
  </conditionalFormatting>
  <conditionalFormatting sqref="AN312">
    <cfRule type="expression" dxfId="297" priority="34">
      <formula>INDIRECT(ADDRESS(ROW(),COLUMN()))=TRUNC(INDIRECT(ADDRESS(ROW(),COLUMN())))</formula>
    </cfRule>
  </conditionalFormatting>
  <conditionalFormatting sqref="AO312:AT312">
    <cfRule type="expression" dxfId="296" priority="33">
      <formula>INDIRECT(ADDRESS(ROW(),COLUMN()))=TRUNC(INDIRECT(ADDRESS(ROW(),COLUMN())))</formula>
    </cfRule>
  </conditionalFormatting>
  <conditionalFormatting sqref="AU312">
    <cfRule type="expression" dxfId="295" priority="32">
      <formula>INDIRECT(ADDRESS(ROW(),COLUMN()))=TRUNC(INDIRECT(ADDRESS(ROW(),COLUMN())))</formula>
    </cfRule>
  </conditionalFormatting>
  <conditionalFormatting sqref="AV312:AW312">
    <cfRule type="expression" dxfId="294" priority="31">
      <formula>INDIRECT(ADDRESS(ROW(),COLUMN()))=TRUNC(INDIRECT(ADDRESS(ROW(),COLUMN())))</formula>
    </cfRule>
  </conditionalFormatting>
  <conditionalFormatting sqref="S315">
    <cfRule type="expression" dxfId="293" priority="30">
      <formula>INDIRECT(ADDRESS(ROW(),COLUMN()))=TRUNC(INDIRECT(ADDRESS(ROW(),COLUMN())))</formula>
    </cfRule>
  </conditionalFormatting>
  <conditionalFormatting sqref="T315:Y315">
    <cfRule type="expression" dxfId="292" priority="29">
      <formula>INDIRECT(ADDRESS(ROW(),COLUMN()))=TRUNC(INDIRECT(ADDRESS(ROW(),COLUMN())))</formula>
    </cfRule>
  </conditionalFormatting>
  <conditionalFormatting sqref="Z315">
    <cfRule type="expression" dxfId="291" priority="28">
      <formula>INDIRECT(ADDRESS(ROW(),COLUMN()))=TRUNC(INDIRECT(ADDRESS(ROW(),COLUMN())))</formula>
    </cfRule>
  </conditionalFormatting>
  <conditionalFormatting sqref="AA315:AF315">
    <cfRule type="expression" dxfId="290" priority="27">
      <formula>INDIRECT(ADDRESS(ROW(),COLUMN()))=TRUNC(INDIRECT(ADDRESS(ROW(),COLUMN())))</formula>
    </cfRule>
  </conditionalFormatting>
  <conditionalFormatting sqref="AG315">
    <cfRule type="expression" dxfId="289" priority="26">
      <formula>INDIRECT(ADDRESS(ROW(),COLUMN()))=TRUNC(INDIRECT(ADDRESS(ROW(),COLUMN())))</formula>
    </cfRule>
  </conditionalFormatting>
  <conditionalFormatting sqref="AH315:AM315">
    <cfRule type="expression" dxfId="288" priority="25">
      <formula>INDIRECT(ADDRESS(ROW(),COLUMN()))=TRUNC(INDIRECT(ADDRESS(ROW(),COLUMN())))</formula>
    </cfRule>
  </conditionalFormatting>
  <conditionalFormatting sqref="AN315">
    <cfRule type="expression" dxfId="287" priority="24">
      <formula>INDIRECT(ADDRESS(ROW(),COLUMN()))=TRUNC(INDIRECT(ADDRESS(ROW(),COLUMN())))</formula>
    </cfRule>
  </conditionalFormatting>
  <conditionalFormatting sqref="AO315:AT315">
    <cfRule type="expression" dxfId="286" priority="23">
      <formula>INDIRECT(ADDRESS(ROW(),COLUMN()))=TRUNC(INDIRECT(ADDRESS(ROW(),COLUMN())))</formula>
    </cfRule>
  </conditionalFormatting>
  <conditionalFormatting sqref="AU315">
    <cfRule type="expression" dxfId="285" priority="22">
      <formula>INDIRECT(ADDRESS(ROW(),COLUMN()))=TRUNC(INDIRECT(ADDRESS(ROW(),COLUMN())))</formula>
    </cfRule>
  </conditionalFormatting>
  <conditionalFormatting sqref="AV315:AW315">
    <cfRule type="expression" dxfId="284" priority="21">
      <formula>INDIRECT(ADDRESS(ROW(),COLUMN()))=TRUNC(INDIRECT(ADDRESS(ROW(),COLUMN())))</formula>
    </cfRule>
  </conditionalFormatting>
  <conditionalFormatting sqref="S321">
    <cfRule type="expression" dxfId="283" priority="10">
      <formula>INDIRECT(ADDRESS(ROW(),COLUMN()))=TRUNC(INDIRECT(ADDRESS(ROW(),COLUMN())))</formula>
    </cfRule>
  </conditionalFormatting>
  <conditionalFormatting sqref="T321:Y321">
    <cfRule type="expression" dxfId="282" priority="9">
      <formula>INDIRECT(ADDRESS(ROW(),COLUMN()))=TRUNC(INDIRECT(ADDRESS(ROW(),COLUMN())))</formula>
    </cfRule>
  </conditionalFormatting>
  <conditionalFormatting sqref="Z321">
    <cfRule type="expression" dxfId="281" priority="8">
      <formula>INDIRECT(ADDRESS(ROW(),COLUMN()))=TRUNC(INDIRECT(ADDRESS(ROW(),COLUMN())))</formula>
    </cfRule>
  </conditionalFormatting>
  <conditionalFormatting sqref="AA321:AF321">
    <cfRule type="expression" dxfId="280" priority="7">
      <formula>INDIRECT(ADDRESS(ROW(),COLUMN()))=TRUNC(INDIRECT(ADDRESS(ROW(),COLUMN())))</formula>
    </cfRule>
  </conditionalFormatting>
  <conditionalFormatting sqref="AG321">
    <cfRule type="expression" dxfId="279" priority="6">
      <formula>INDIRECT(ADDRESS(ROW(),COLUMN()))=TRUNC(INDIRECT(ADDRESS(ROW(),COLUMN())))</formula>
    </cfRule>
  </conditionalFormatting>
  <conditionalFormatting sqref="AH321:AM321">
    <cfRule type="expression" dxfId="278" priority="5">
      <formula>INDIRECT(ADDRESS(ROW(),COLUMN()))=TRUNC(INDIRECT(ADDRESS(ROW(),COLUMN())))</formula>
    </cfRule>
  </conditionalFormatting>
  <conditionalFormatting sqref="AN321">
    <cfRule type="expression" dxfId="277" priority="4">
      <formula>INDIRECT(ADDRESS(ROW(),COLUMN()))=TRUNC(INDIRECT(ADDRESS(ROW(),COLUMN())))</formula>
    </cfRule>
  </conditionalFormatting>
  <conditionalFormatting sqref="AO321:AT321">
    <cfRule type="expression" dxfId="276" priority="3">
      <formula>INDIRECT(ADDRESS(ROW(),COLUMN()))=TRUNC(INDIRECT(ADDRESS(ROW(),COLUMN())))</formula>
    </cfRule>
  </conditionalFormatting>
  <conditionalFormatting sqref="AU321">
    <cfRule type="expression" dxfId="275" priority="2">
      <formula>INDIRECT(ADDRESS(ROW(),COLUMN()))=TRUNC(INDIRECT(ADDRESS(ROW(),COLUMN())))</formula>
    </cfRule>
  </conditionalFormatting>
  <conditionalFormatting sqref="AV321:AW321">
    <cfRule type="expression" dxfId="274" priority="1">
      <formula>INDIRECT(ADDRESS(ROW(),COLUMN()))=TRUNC(INDIRECT(ADDRESS(ROW(),COLUMN())))</formula>
    </cfRule>
  </conditionalFormatting>
  <dataValidations count="8">
    <dataValidation type="list" allowBlank="1" showDropDown="0" showInputMessage="1" showErrorMessage="1" sqref="AC3">
      <formula1>#REF!</formula1>
    </dataValidation>
    <dataValidation type="list" allowBlank="1" showDropDown="0" showInputMessage="1" showErrorMessage="1" sqref="BB3:BE3">
      <formula1>"４週,暦月"</formula1>
    </dataValidation>
    <dataValidation type="list" errorStyle="warning" allowBlank="1" showDropDown="0" showInputMessage="1" showErrorMessage="0" error="リストにない場合のみ、入力してください。" sqref="H22:K321">
      <formula1>INDIRECT(C22)</formula1>
    </dataValidation>
    <dataValidation type="list" allowBlank="1" showDropDown="0" showInputMessage="1" showErrorMessage="1" sqref="BB4:BE4">
      <formula1>"予定,実績,予定・実績"</formula1>
    </dataValidation>
    <dataValidation type="list" allowBlank="1" showDropDown="0" showInputMessage="1" showErrorMessage="0" sqref="C22:E321">
      <formula1>職種</formula1>
    </dataValidation>
    <dataValidation type="list" allowBlank="1" showDropDown="0" showInputMessage="1" showErrorMessage="0"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DropDown="0" showInputMessage="1" showErrorMessage="0" sqref="G22:G321">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3" right="0.15748031496063" top="0.31496062992126" bottom="0.15748031496063" header="0.31496062992126" footer="0.31496062992126"/>
  <pageSetup paperSize="9" scale="41" fitToWidth="1" fitToHeight="0" orientation="landscape" usePrinterDefaults="1"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U40"/>
  <sheetViews>
    <sheetView zoomScale="75" zoomScaleNormal="75" workbookViewId="0">
      <selection activeCell="BB12" sqref="BB12:BD12"/>
    </sheetView>
  </sheetViews>
  <sheetFormatPr defaultRowHeight="25.5"/>
  <cols>
    <col min="1" max="1" width="1.625" style="451" customWidth="1"/>
    <col min="2" max="2" width="5.625" style="452" customWidth="1"/>
    <col min="3" max="3" width="10.625" style="452" customWidth="1"/>
    <col min="4" max="4" width="3.375" style="452" bestFit="1" customWidth="1"/>
    <col min="5" max="5" width="15.625" style="451" customWidth="1"/>
    <col min="6" max="6" width="3.375" style="451" bestFit="1" customWidth="1"/>
    <col min="7" max="7" width="15.625" style="451" customWidth="1"/>
    <col min="8" max="8" width="3.375" style="451" bestFit="1" customWidth="1"/>
    <col min="9" max="9" width="15.625" style="452" customWidth="1"/>
    <col min="10" max="10" width="3.375" style="451" bestFit="1" customWidth="1"/>
    <col min="11" max="11" width="15.625" style="451" customWidth="1"/>
    <col min="12" max="12" width="3.375" style="451" customWidth="1"/>
    <col min="13" max="13" width="15.625" style="451" customWidth="1"/>
    <col min="14" max="14" width="3.375" style="451" customWidth="1"/>
    <col min="15" max="15" width="15.625" style="451" customWidth="1"/>
    <col min="16" max="16" width="3.375" style="451" customWidth="1"/>
    <col min="17" max="17" width="15.625" style="451" customWidth="1"/>
    <col min="18" max="18" width="3.375" style="451" customWidth="1"/>
    <col min="19" max="19" width="15.625" style="451" customWidth="1"/>
    <col min="20" max="20" width="3.375" style="451" customWidth="1"/>
    <col min="21" max="21" width="50.625" style="451" customWidth="1"/>
    <col min="22" max="16384" width="9" style="451" customWidth="1"/>
  </cols>
  <sheetData>
    <row r="1" spans="2:21">
      <c r="B1" s="453" t="s">
        <v>96</v>
      </c>
    </row>
    <row r="2" spans="2:21">
      <c r="B2" s="454" t="s">
        <v>115</v>
      </c>
      <c r="E2" s="458"/>
      <c r="I2" s="455"/>
    </row>
    <row r="3" spans="2:21">
      <c r="B3" s="455" t="s">
        <v>206</v>
      </c>
      <c r="E3" s="458" t="s">
        <v>211</v>
      </c>
      <c r="I3" s="455"/>
    </row>
    <row r="4" spans="2:21">
      <c r="B4" s="454"/>
      <c r="E4" s="459" t="s">
        <v>106</v>
      </c>
      <c r="F4" s="459"/>
      <c r="G4" s="459"/>
      <c r="H4" s="459"/>
      <c r="I4" s="459"/>
      <c r="J4" s="459"/>
      <c r="K4" s="459"/>
      <c r="M4" s="459" t="s">
        <v>133</v>
      </c>
      <c r="N4" s="459"/>
      <c r="O4" s="459"/>
      <c r="P4" s="459"/>
      <c r="Q4" s="459"/>
      <c r="R4" s="459"/>
      <c r="S4" s="459"/>
      <c r="U4" s="459" t="s">
        <v>210</v>
      </c>
    </row>
    <row r="5" spans="2:21">
      <c r="B5" s="452" t="s">
        <v>61</v>
      </c>
      <c r="C5" s="452" t="s">
        <v>9</v>
      </c>
      <c r="E5" s="452" t="s">
        <v>203</v>
      </c>
      <c r="F5" s="452"/>
      <c r="G5" s="452" t="s">
        <v>201</v>
      </c>
      <c r="I5" s="452" t="s">
        <v>2</v>
      </c>
      <c r="K5" s="452" t="s">
        <v>106</v>
      </c>
      <c r="M5" s="452" t="s">
        <v>207</v>
      </c>
      <c r="O5" s="452" t="s">
        <v>209</v>
      </c>
      <c r="Q5" s="452" t="s">
        <v>2</v>
      </c>
      <c r="S5" s="452" t="s">
        <v>106</v>
      </c>
      <c r="U5" s="459"/>
    </row>
    <row r="6" spans="2:21">
      <c r="B6" s="452">
        <v>1</v>
      </c>
      <c r="C6" s="456"/>
      <c r="D6" s="452" t="s">
        <v>88</v>
      </c>
      <c r="E6" s="460"/>
      <c r="F6" s="452" t="s">
        <v>24</v>
      </c>
      <c r="G6" s="460"/>
      <c r="H6" s="451" t="s">
        <v>120</v>
      </c>
      <c r="I6" s="460"/>
      <c r="J6" s="451" t="s">
        <v>90</v>
      </c>
      <c r="K6" s="459">
        <f t="shared" ref="K6:K25" si="0">(G6-E6-I6)*24</f>
        <v>0</v>
      </c>
      <c r="M6" s="460"/>
      <c r="N6" s="452" t="s">
        <v>24</v>
      </c>
      <c r="O6" s="460"/>
      <c r="P6" s="451" t="s">
        <v>120</v>
      </c>
      <c r="Q6" s="460"/>
      <c r="R6" s="451" t="s">
        <v>90</v>
      </c>
      <c r="S6" s="459">
        <f t="shared" ref="S6:S25" si="1">(O6-M6-Q6)*24</f>
        <v>0</v>
      </c>
      <c r="U6" s="462"/>
    </row>
    <row r="7" spans="2:21">
      <c r="B7" s="452">
        <v>2</v>
      </c>
      <c r="C7" s="456"/>
      <c r="D7" s="452" t="s">
        <v>88</v>
      </c>
      <c r="E7" s="460"/>
      <c r="F7" s="452" t="s">
        <v>24</v>
      </c>
      <c r="G7" s="460"/>
      <c r="H7" s="451" t="s">
        <v>120</v>
      </c>
      <c r="I7" s="460"/>
      <c r="J7" s="451" t="s">
        <v>90</v>
      </c>
      <c r="K7" s="459">
        <f t="shared" si="0"/>
        <v>0</v>
      </c>
      <c r="M7" s="460"/>
      <c r="N7" s="452" t="s">
        <v>24</v>
      </c>
      <c r="O7" s="460"/>
      <c r="P7" s="451" t="s">
        <v>120</v>
      </c>
      <c r="Q7" s="460"/>
      <c r="R7" s="451" t="s">
        <v>90</v>
      </c>
      <c r="S7" s="459">
        <f t="shared" si="1"/>
        <v>0</v>
      </c>
      <c r="U7" s="462"/>
    </row>
    <row r="8" spans="2:21">
      <c r="B8" s="452">
        <v>3</v>
      </c>
      <c r="C8" s="456"/>
      <c r="D8" s="452" t="s">
        <v>88</v>
      </c>
      <c r="E8" s="460"/>
      <c r="F8" s="452" t="s">
        <v>24</v>
      </c>
      <c r="G8" s="460"/>
      <c r="H8" s="451" t="s">
        <v>120</v>
      </c>
      <c r="I8" s="460"/>
      <c r="J8" s="451" t="s">
        <v>90</v>
      </c>
      <c r="K8" s="459">
        <f t="shared" si="0"/>
        <v>0</v>
      </c>
      <c r="M8" s="460"/>
      <c r="N8" s="452" t="s">
        <v>24</v>
      </c>
      <c r="O8" s="460"/>
      <c r="P8" s="451" t="s">
        <v>120</v>
      </c>
      <c r="Q8" s="460"/>
      <c r="R8" s="451" t="s">
        <v>90</v>
      </c>
      <c r="S8" s="459">
        <f t="shared" si="1"/>
        <v>0</v>
      </c>
      <c r="U8" s="462"/>
    </row>
    <row r="9" spans="2:21">
      <c r="B9" s="452">
        <v>4</v>
      </c>
      <c r="C9" s="456"/>
      <c r="D9" s="452" t="s">
        <v>88</v>
      </c>
      <c r="E9" s="460"/>
      <c r="F9" s="452" t="s">
        <v>24</v>
      </c>
      <c r="G9" s="460"/>
      <c r="H9" s="451" t="s">
        <v>120</v>
      </c>
      <c r="I9" s="460"/>
      <c r="J9" s="451" t="s">
        <v>90</v>
      </c>
      <c r="K9" s="459">
        <f t="shared" si="0"/>
        <v>0</v>
      </c>
      <c r="M9" s="460"/>
      <c r="N9" s="452" t="s">
        <v>24</v>
      </c>
      <c r="O9" s="460"/>
      <c r="P9" s="451" t="s">
        <v>120</v>
      </c>
      <c r="Q9" s="460"/>
      <c r="R9" s="451" t="s">
        <v>90</v>
      </c>
      <c r="S9" s="459">
        <f t="shared" si="1"/>
        <v>0</v>
      </c>
      <c r="U9" s="462"/>
    </row>
    <row r="10" spans="2:21">
      <c r="B10" s="452">
        <v>5</v>
      </c>
      <c r="C10" s="456"/>
      <c r="D10" s="452" t="s">
        <v>88</v>
      </c>
      <c r="E10" s="460"/>
      <c r="F10" s="452" t="s">
        <v>24</v>
      </c>
      <c r="G10" s="460"/>
      <c r="H10" s="451" t="s">
        <v>120</v>
      </c>
      <c r="I10" s="460"/>
      <c r="J10" s="451" t="s">
        <v>90</v>
      </c>
      <c r="K10" s="459">
        <f t="shared" si="0"/>
        <v>0</v>
      </c>
      <c r="M10" s="460"/>
      <c r="N10" s="452" t="s">
        <v>24</v>
      </c>
      <c r="O10" s="460"/>
      <c r="P10" s="451" t="s">
        <v>120</v>
      </c>
      <c r="Q10" s="460"/>
      <c r="R10" s="451" t="s">
        <v>90</v>
      </c>
      <c r="S10" s="459">
        <f t="shared" si="1"/>
        <v>0</v>
      </c>
      <c r="U10" s="462"/>
    </row>
    <row r="11" spans="2:21">
      <c r="B11" s="452">
        <v>6</v>
      </c>
      <c r="C11" s="456"/>
      <c r="D11" s="452" t="s">
        <v>88</v>
      </c>
      <c r="E11" s="460"/>
      <c r="F11" s="452" t="s">
        <v>24</v>
      </c>
      <c r="G11" s="460"/>
      <c r="H11" s="451" t="s">
        <v>120</v>
      </c>
      <c r="I11" s="460"/>
      <c r="J11" s="451" t="s">
        <v>90</v>
      </c>
      <c r="K11" s="459">
        <f t="shared" si="0"/>
        <v>0</v>
      </c>
      <c r="M11" s="460"/>
      <c r="N11" s="452" t="s">
        <v>24</v>
      </c>
      <c r="O11" s="460"/>
      <c r="P11" s="451" t="s">
        <v>120</v>
      </c>
      <c r="Q11" s="460"/>
      <c r="R11" s="451" t="s">
        <v>90</v>
      </c>
      <c r="S11" s="459">
        <f t="shared" si="1"/>
        <v>0</v>
      </c>
      <c r="U11" s="462"/>
    </row>
    <row r="12" spans="2:21">
      <c r="B12" s="452">
        <v>7</v>
      </c>
      <c r="C12" s="456"/>
      <c r="D12" s="452" t="s">
        <v>88</v>
      </c>
      <c r="E12" s="460"/>
      <c r="F12" s="452" t="s">
        <v>24</v>
      </c>
      <c r="G12" s="460"/>
      <c r="H12" s="451" t="s">
        <v>120</v>
      </c>
      <c r="I12" s="460"/>
      <c r="J12" s="451" t="s">
        <v>90</v>
      </c>
      <c r="K12" s="459">
        <f t="shared" si="0"/>
        <v>0</v>
      </c>
      <c r="M12" s="460"/>
      <c r="N12" s="452" t="s">
        <v>24</v>
      </c>
      <c r="O12" s="460"/>
      <c r="P12" s="451" t="s">
        <v>120</v>
      </c>
      <c r="Q12" s="460"/>
      <c r="R12" s="451" t="s">
        <v>90</v>
      </c>
      <c r="S12" s="459">
        <f t="shared" si="1"/>
        <v>0</v>
      </c>
      <c r="U12" s="462"/>
    </row>
    <row r="13" spans="2:21">
      <c r="B13" s="452">
        <v>8</v>
      </c>
      <c r="C13" s="456"/>
      <c r="D13" s="452" t="s">
        <v>88</v>
      </c>
      <c r="E13" s="460"/>
      <c r="F13" s="452" t="s">
        <v>24</v>
      </c>
      <c r="G13" s="460"/>
      <c r="H13" s="451" t="s">
        <v>120</v>
      </c>
      <c r="I13" s="460"/>
      <c r="J13" s="451" t="s">
        <v>90</v>
      </c>
      <c r="K13" s="459">
        <f t="shared" si="0"/>
        <v>0</v>
      </c>
      <c r="M13" s="460"/>
      <c r="N13" s="452" t="s">
        <v>24</v>
      </c>
      <c r="O13" s="460"/>
      <c r="P13" s="451" t="s">
        <v>120</v>
      </c>
      <c r="Q13" s="460"/>
      <c r="R13" s="451" t="s">
        <v>90</v>
      </c>
      <c r="S13" s="459">
        <f t="shared" si="1"/>
        <v>0</v>
      </c>
      <c r="U13" s="462"/>
    </row>
    <row r="14" spans="2:21">
      <c r="B14" s="452">
        <v>9</v>
      </c>
      <c r="C14" s="456"/>
      <c r="D14" s="452" t="s">
        <v>88</v>
      </c>
      <c r="E14" s="460"/>
      <c r="F14" s="452" t="s">
        <v>24</v>
      </c>
      <c r="G14" s="460"/>
      <c r="H14" s="451" t="s">
        <v>120</v>
      </c>
      <c r="I14" s="460"/>
      <c r="J14" s="451" t="s">
        <v>90</v>
      </c>
      <c r="K14" s="459">
        <f t="shared" si="0"/>
        <v>0</v>
      </c>
      <c r="M14" s="460"/>
      <c r="N14" s="452" t="s">
        <v>24</v>
      </c>
      <c r="O14" s="460"/>
      <c r="P14" s="451" t="s">
        <v>120</v>
      </c>
      <c r="Q14" s="460"/>
      <c r="R14" s="451" t="s">
        <v>90</v>
      </c>
      <c r="S14" s="459">
        <f t="shared" si="1"/>
        <v>0</v>
      </c>
      <c r="U14" s="462"/>
    </row>
    <row r="15" spans="2:21">
      <c r="B15" s="452">
        <v>10</v>
      </c>
      <c r="C15" s="456"/>
      <c r="D15" s="452" t="s">
        <v>88</v>
      </c>
      <c r="E15" s="460"/>
      <c r="F15" s="452" t="s">
        <v>24</v>
      </c>
      <c r="G15" s="460"/>
      <c r="H15" s="451" t="s">
        <v>120</v>
      </c>
      <c r="I15" s="460"/>
      <c r="J15" s="451" t="s">
        <v>90</v>
      </c>
      <c r="K15" s="459">
        <f t="shared" si="0"/>
        <v>0</v>
      </c>
      <c r="M15" s="460"/>
      <c r="N15" s="452" t="s">
        <v>24</v>
      </c>
      <c r="O15" s="460"/>
      <c r="P15" s="451" t="s">
        <v>120</v>
      </c>
      <c r="Q15" s="460"/>
      <c r="R15" s="451" t="s">
        <v>90</v>
      </c>
      <c r="S15" s="459">
        <f t="shared" si="1"/>
        <v>0</v>
      </c>
      <c r="U15" s="462"/>
    </row>
    <row r="16" spans="2:21">
      <c r="B16" s="452">
        <v>11</v>
      </c>
      <c r="C16" s="456"/>
      <c r="D16" s="452" t="s">
        <v>88</v>
      </c>
      <c r="E16" s="460"/>
      <c r="F16" s="452" t="s">
        <v>24</v>
      </c>
      <c r="G16" s="460"/>
      <c r="H16" s="451" t="s">
        <v>120</v>
      </c>
      <c r="I16" s="460"/>
      <c r="J16" s="451" t="s">
        <v>90</v>
      </c>
      <c r="K16" s="459">
        <f t="shared" si="0"/>
        <v>0</v>
      </c>
      <c r="M16" s="460"/>
      <c r="N16" s="452" t="s">
        <v>24</v>
      </c>
      <c r="O16" s="460"/>
      <c r="P16" s="451" t="s">
        <v>120</v>
      </c>
      <c r="Q16" s="460"/>
      <c r="R16" s="451" t="s">
        <v>90</v>
      </c>
      <c r="S16" s="459">
        <f t="shared" si="1"/>
        <v>0</v>
      </c>
      <c r="U16" s="462"/>
    </row>
    <row r="17" spans="2:21">
      <c r="B17" s="452">
        <v>12</v>
      </c>
      <c r="C17" s="456"/>
      <c r="D17" s="452" t="s">
        <v>88</v>
      </c>
      <c r="E17" s="460"/>
      <c r="F17" s="452" t="s">
        <v>24</v>
      </c>
      <c r="G17" s="460"/>
      <c r="H17" s="451" t="s">
        <v>120</v>
      </c>
      <c r="I17" s="460"/>
      <c r="J17" s="451" t="s">
        <v>90</v>
      </c>
      <c r="K17" s="459">
        <f t="shared" si="0"/>
        <v>0</v>
      </c>
      <c r="M17" s="460"/>
      <c r="N17" s="452" t="s">
        <v>24</v>
      </c>
      <c r="O17" s="460"/>
      <c r="P17" s="451" t="s">
        <v>120</v>
      </c>
      <c r="Q17" s="460"/>
      <c r="R17" s="451" t="s">
        <v>90</v>
      </c>
      <c r="S17" s="459">
        <f t="shared" si="1"/>
        <v>0</v>
      </c>
      <c r="U17" s="462"/>
    </row>
    <row r="18" spans="2:21">
      <c r="B18" s="452">
        <v>13</v>
      </c>
      <c r="C18" s="456"/>
      <c r="D18" s="452" t="s">
        <v>88</v>
      </c>
      <c r="E18" s="460"/>
      <c r="F18" s="452" t="s">
        <v>24</v>
      </c>
      <c r="G18" s="460"/>
      <c r="H18" s="451" t="s">
        <v>120</v>
      </c>
      <c r="I18" s="460"/>
      <c r="J18" s="451" t="s">
        <v>90</v>
      </c>
      <c r="K18" s="459">
        <f t="shared" si="0"/>
        <v>0</v>
      </c>
      <c r="M18" s="460"/>
      <c r="N18" s="452" t="s">
        <v>24</v>
      </c>
      <c r="O18" s="460"/>
      <c r="P18" s="451" t="s">
        <v>120</v>
      </c>
      <c r="Q18" s="460"/>
      <c r="R18" s="451" t="s">
        <v>90</v>
      </c>
      <c r="S18" s="459">
        <f t="shared" si="1"/>
        <v>0</v>
      </c>
      <c r="U18" s="462"/>
    </row>
    <row r="19" spans="2:21">
      <c r="B19" s="452">
        <v>14</v>
      </c>
      <c r="C19" s="456"/>
      <c r="D19" s="452" t="s">
        <v>88</v>
      </c>
      <c r="E19" s="460"/>
      <c r="F19" s="452" t="s">
        <v>24</v>
      </c>
      <c r="G19" s="460"/>
      <c r="H19" s="451" t="s">
        <v>120</v>
      </c>
      <c r="I19" s="460"/>
      <c r="J19" s="451" t="s">
        <v>90</v>
      </c>
      <c r="K19" s="459">
        <f t="shared" si="0"/>
        <v>0</v>
      </c>
      <c r="M19" s="460"/>
      <c r="N19" s="452" t="s">
        <v>24</v>
      </c>
      <c r="O19" s="460"/>
      <c r="P19" s="451" t="s">
        <v>120</v>
      </c>
      <c r="Q19" s="460"/>
      <c r="R19" s="451" t="s">
        <v>90</v>
      </c>
      <c r="S19" s="459">
        <f t="shared" si="1"/>
        <v>0</v>
      </c>
      <c r="U19" s="462"/>
    </row>
    <row r="20" spans="2:21">
      <c r="B20" s="452">
        <v>15</v>
      </c>
      <c r="C20" s="456"/>
      <c r="D20" s="452" t="s">
        <v>88</v>
      </c>
      <c r="E20" s="460"/>
      <c r="F20" s="452" t="s">
        <v>24</v>
      </c>
      <c r="G20" s="460"/>
      <c r="H20" s="451" t="s">
        <v>120</v>
      </c>
      <c r="I20" s="460"/>
      <c r="J20" s="451" t="s">
        <v>90</v>
      </c>
      <c r="K20" s="459">
        <f t="shared" si="0"/>
        <v>0</v>
      </c>
      <c r="M20" s="460"/>
      <c r="N20" s="452" t="s">
        <v>24</v>
      </c>
      <c r="O20" s="460"/>
      <c r="P20" s="451" t="s">
        <v>120</v>
      </c>
      <c r="Q20" s="460"/>
      <c r="R20" s="451" t="s">
        <v>90</v>
      </c>
      <c r="S20" s="459">
        <f t="shared" si="1"/>
        <v>0</v>
      </c>
      <c r="U20" s="462"/>
    </row>
    <row r="21" spans="2:21">
      <c r="B21" s="452">
        <v>16</v>
      </c>
      <c r="C21" s="456"/>
      <c r="D21" s="452" t="s">
        <v>88</v>
      </c>
      <c r="E21" s="460"/>
      <c r="F21" s="452" t="s">
        <v>24</v>
      </c>
      <c r="G21" s="460"/>
      <c r="H21" s="451" t="s">
        <v>120</v>
      </c>
      <c r="I21" s="460"/>
      <c r="J21" s="451" t="s">
        <v>90</v>
      </c>
      <c r="K21" s="459">
        <f t="shared" si="0"/>
        <v>0</v>
      </c>
      <c r="M21" s="460"/>
      <c r="N21" s="452" t="s">
        <v>24</v>
      </c>
      <c r="O21" s="460"/>
      <c r="P21" s="451" t="s">
        <v>120</v>
      </c>
      <c r="Q21" s="460"/>
      <c r="R21" s="451" t="s">
        <v>90</v>
      </c>
      <c r="S21" s="459">
        <f t="shared" si="1"/>
        <v>0</v>
      </c>
      <c r="U21" s="462"/>
    </row>
    <row r="22" spans="2:21">
      <c r="B22" s="452">
        <v>17</v>
      </c>
      <c r="C22" s="456"/>
      <c r="D22" s="452" t="s">
        <v>88</v>
      </c>
      <c r="E22" s="460"/>
      <c r="F22" s="452" t="s">
        <v>24</v>
      </c>
      <c r="G22" s="460"/>
      <c r="H22" s="451" t="s">
        <v>120</v>
      </c>
      <c r="I22" s="460"/>
      <c r="J22" s="451" t="s">
        <v>90</v>
      </c>
      <c r="K22" s="459">
        <f t="shared" si="0"/>
        <v>0</v>
      </c>
      <c r="M22" s="460"/>
      <c r="N22" s="452" t="s">
        <v>24</v>
      </c>
      <c r="O22" s="460"/>
      <c r="P22" s="451" t="s">
        <v>120</v>
      </c>
      <c r="Q22" s="460"/>
      <c r="R22" s="451" t="s">
        <v>90</v>
      </c>
      <c r="S22" s="459">
        <f t="shared" si="1"/>
        <v>0</v>
      </c>
      <c r="U22" s="462"/>
    </row>
    <row r="23" spans="2:21">
      <c r="B23" s="452">
        <v>18</v>
      </c>
      <c r="C23" s="456"/>
      <c r="D23" s="452" t="s">
        <v>88</v>
      </c>
      <c r="E23" s="460"/>
      <c r="F23" s="452" t="s">
        <v>24</v>
      </c>
      <c r="G23" s="460"/>
      <c r="H23" s="451" t="s">
        <v>120</v>
      </c>
      <c r="I23" s="460"/>
      <c r="J23" s="451" t="s">
        <v>90</v>
      </c>
      <c r="K23" s="459">
        <f t="shared" si="0"/>
        <v>0</v>
      </c>
      <c r="M23" s="460"/>
      <c r="N23" s="452" t="s">
        <v>24</v>
      </c>
      <c r="O23" s="460"/>
      <c r="P23" s="451" t="s">
        <v>120</v>
      </c>
      <c r="Q23" s="460"/>
      <c r="R23" s="451" t="s">
        <v>90</v>
      </c>
      <c r="S23" s="459">
        <f t="shared" si="1"/>
        <v>0</v>
      </c>
      <c r="U23" s="462"/>
    </row>
    <row r="24" spans="2:21">
      <c r="B24" s="452">
        <v>19</v>
      </c>
      <c r="C24" s="456"/>
      <c r="D24" s="452" t="s">
        <v>88</v>
      </c>
      <c r="E24" s="460"/>
      <c r="F24" s="452" t="s">
        <v>24</v>
      </c>
      <c r="G24" s="460"/>
      <c r="H24" s="451" t="s">
        <v>120</v>
      </c>
      <c r="I24" s="460"/>
      <c r="J24" s="451" t="s">
        <v>90</v>
      </c>
      <c r="K24" s="459">
        <f t="shared" si="0"/>
        <v>0</v>
      </c>
      <c r="M24" s="460"/>
      <c r="N24" s="452" t="s">
        <v>24</v>
      </c>
      <c r="O24" s="460"/>
      <c r="P24" s="451" t="s">
        <v>120</v>
      </c>
      <c r="Q24" s="460"/>
      <c r="R24" s="451" t="s">
        <v>90</v>
      </c>
      <c r="S24" s="459">
        <f t="shared" si="1"/>
        <v>0</v>
      </c>
      <c r="U24" s="462"/>
    </row>
    <row r="25" spans="2:21">
      <c r="B25" s="452">
        <v>20</v>
      </c>
      <c r="C25" s="456"/>
      <c r="D25" s="452" t="s">
        <v>88</v>
      </c>
      <c r="E25" s="460"/>
      <c r="F25" s="452" t="s">
        <v>24</v>
      </c>
      <c r="G25" s="460"/>
      <c r="H25" s="451" t="s">
        <v>120</v>
      </c>
      <c r="I25" s="460"/>
      <c r="J25" s="451" t="s">
        <v>90</v>
      </c>
      <c r="K25" s="459">
        <f t="shared" si="0"/>
        <v>0</v>
      </c>
      <c r="M25" s="460"/>
      <c r="N25" s="452" t="s">
        <v>24</v>
      </c>
      <c r="O25" s="460"/>
      <c r="P25" s="451" t="s">
        <v>120</v>
      </c>
      <c r="Q25" s="460"/>
      <c r="R25" s="451" t="s">
        <v>90</v>
      </c>
      <c r="S25" s="459">
        <f t="shared" si="1"/>
        <v>0</v>
      </c>
      <c r="U25" s="462"/>
    </row>
    <row r="26" spans="2:21">
      <c r="B26" s="452">
        <v>21</v>
      </c>
      <c r="C26" s="456"/>
      <c r="D26" s="452" t="s">
        <v>88</v>
      </c>
      <c r="E26" s="461"/>
      <c r="F26" s="452" t="s">
        <v>24</v>
      </c>
      <c r="G26" s="461"/>
      <c r="H26" s="451" t="s">
        <v>120</v>
      </c>
      <c r="I26" s="461"/>
      <c r="J26" s="451" t="s">
        <v>90</v>
      </c>
      <c r="K26" s="456"/>
      <c r="M26" s="459"/>
      <c r="N26" s="452" t="s">
        <v>24</v>
      </c>
      <c r="O26" s="459"/>
      <c r="P26" s="451" t="s">
        <v>120</v>
      </c>
      <c r="Q26" s="461"/>
      <c r="R26" s="451" t="s">
        <v>90</v>
      </c>
      <c r="S26" s="456"/>
      <c r="U26" s="462"/>
    </row>
    <row r="27" spans="2:21">
      <c r="B27" s="452">
        <v>22</v>
      </c>
      <c r="C27" s="456"/>
      <c r="D27" s="452" t="s">
        <v>88</v>
      </c>
      <c r="E27" s="461"/>
      <c r="F27" s="452" t="s">
        <v>24</v>
      </c>
      <c r="G27" s="461"/>
      <c r="H27" s="451" t="s">
        <v>120</v>
      </c>
      <c r="I27" s="461"/>
      <c r="J27" s="451" t="s">
        <v>90</v>
      </c>
      <c r="K27" s="456"/>
      <c r="M27" s="459"/>
      <c r="N27" s="452" t="s">
        <v>24</v>
      </c>
      <c r="O27" s="459"/>
      <c r="P27" s="451" t="s">
        <v>120</v>
      </c>
      <c r="Q27" s="461"/>
      <c r="R27" s="451" t="s">
        <v>90</v>
      </c>
      <c r="S27" s="456"/>
      <c r="U27" s="462"/>
    </row>
    <row r="28" spans="2:21">
      <c r="B28" s="452">
        <v>23</v>
      </c>
      <c r="C28" s="456"/>
      <c r="D28" s="452" t="s">
        <v>88</v>
      </c>
      <c r="E28" s="461"/>
      <c r="F28" s="452" t="s">
        <v>24</v>
      </c>
      <c r="G28" s="461"/>
      <c r="H28" s="451" t="s">
        <v>120</v>
      </c>
      <c r="I28" s="461"/>
      <c r="J28" s="451" t="s">
        <v>90</v>
      </c>
      <c r="K28" s="456"/>
      <c r="M28" s="459"/>
      <c r="N28" s="452" t="s">
        <v>24</v>
      </c>
      <c r="O28" s="459"/>
      <c r="P28" s="451" t="s">
        <v>120</v>
      </c>
      <c r="Q28" s="461"/>
      <c r="R28" s="451" t="s">
        <v>90</v>
      </c>
      <c r="S28" s="456"/>
      <c r="U28" s="462"/>
    </row>
    <row r="29" spans="2:21">
      <c r="B29" s="452">
        <v>24</v>
      </c>
      <c r="C29" s="456"/>
      <c r="D29" s="452" t="s">
        <v>88</v>
      </c>
      <c r="E29" s="461"/>
      <c r="F29" s="452" t="s">
        <v>24</v>
      </c>
      <c r="G29" s="461"/>
      <c r="H29" s="451" t="s">
        <v>120</v>
      </c>
      <c r="I29" s="461"/>
      <c r="J29" s="451" t="s">
        <v>90</v>
      </c>
      <c r="K29" s="456"/>
      <c r="M29" s="459"/>
      <c r="N29" s="452" t="s">
        <v>24</v>
      </c>
      <c r="O29" s="459"/>
      <c r="P29" s="451" t="s">
        <v>120</v>
      </c>
      <c r="Q29" s="461"/>
      <c r="R29" s="451" t="s">
        <v>90</v>
      </c>
      <c r="S29" s="456"/>
      <c r="U29" s="462"/>
    </row>
    <row r="30" spans="2:21">
      <c r="B30" s="452">
        <v>25</v>
      </c>
      <c r="C30" s="456"/>
      <c r="D30" s="452" t="s">
        <v>88</v>
      </c>
      <c r="E30" s="461"/>
      <c r="F30" s="452" t="s">
        <v>24</v>
      </c>
      <c r="G30" s="461"/>
      <c r="H30" s="451" t="s">
        <v>120</v>
      </c>
      <c r="I30" s="461"/>
      <c r="J30" s="451" t="s">
        <v>90</v>
      </c>
      <c r="K30" s="456"/>
      <c r="M30" s="459"/>
      <c r="N30" s="452" t="s">
        <v>24</v>
      </c>
      <c r="O30" s="459"/>
      <c r="P30" s="451" t="s">
        <v>120</v>
      </c>
      <c r="Q30" s="461"/>
      <c r="R30" s="451" t="s">
        <v>90</v>
      </c>
      <c r="S30" s="456"/>
      <c r="U30" s="462"/>
    </row>
    <row r="31" spans="2:21">
      <c r="B31" s="452">
        <v>26</v>
      </c>
      <c r="C31" s="456"/>
      <c r="D31" s="452" t="s">
        <v>88</v>
      </c>
      <c r="E31" s="461"/>
      <c r="F31" s="452" t="s">
        <v>24</v>
      </c>
      <c r="G31" s="461"/>
      <c r="H31" s="451" t="s">
        <v>120</v>
      </c>
      <c r="I31" s="461"/>
      <c r="J31" s="451" t="s">
        <v>90</v>
      </c>
      <c r="K31" s="456"/>
      <c r="M31" s="459"/>
      <c r="N31" s="452" t="s">
        <v>24</v>
      </c>
      <c r="O31" s="459"/>
      <c r="P31" s="451" t="s">
        <v>120</v>
      </c>
      <c r="Q31" s="461"/>
      <c r="R31" s="451" t="s">
        <v>90</v>
      </c>
      <c r="S31" s="456"/>
      <c r="U31" s="462"/>
    </row>
    <row r="32" spans="2:21">
      <c r="B32" s="452">
        <v>27</v>
      </c>
      <c r="C32" s="456"/>
      <c r="D32" s="452" t="s">
        <v>88</v>
      </c>
      <c r="E32" s="461"/>
      <c r="F32" s="452" t="s">
        <v>24</v>
      </c>
      <c r="G32" s="461"/>
      <c r="H32" s="451" t="s">
        <v>120</v>
      </c>
      <c r="I32" s="461"/>
      <c r="J32" s="451" t="s">
        <v>90</v>
      </c>
      <c r="K32" s="456"/>
      <c r="M32" s="459"/>
      <c r="N32" s="452" t="s">
        <v>24</v>
      </c>
      <c r="O32" s="459"/>
      <c r="P32" s="451" t="s">
        <v>120</v>
      </c>
      <c r="Q32" s="461"/>
      <c r="R32" s="451" t="s">
        <v>90</v>
      </c>
      <c r="S32" s="456"/>
      <c r="U32" s="462"/>
    </row>
    <row r="33" spans="2:21">
      <c r="B33" s="452">
        <v>28</v>
      </c>
      <c r="C33" s="456"/>
      <c r="D33" s="452" t="s">
        <v>88</v>
      </c>
      <c r="E33" s="461"/>
      <c r="F33" s="452" t="s">
        <v>24</v>
      </c>
      <c r="G33" s="461"/>
      <c r="H33" s="451" t="s">
        <v>120</v>
      </c>
      <c r="I33" s="461"/>
      <c r="J33" s="451" t="s">
        <v>90</v>
      </c>
      <c r="K33" s="456"/>
      <c r="M33" s="459"/>
      <c r="N33" s="452" t="s">
        <v>24</v>
      </c>
      <c r="O33" s="459"/>
      <c r="P33" s="451" t="s">
        <v>120</v>
      </c>
      <c r="Q33" s="461"/>
      <c r="R33" s="451" t="s">
        <v>90</v>
      </c>
      <c r="S33" s="456"/>
      <c r="U33" s="462"/>
    </row>
    <row r="34" spans="2:21">
      <c r="B34" s="452">
        <v>29</v>
      </c>
      <c r="C34" s="456"/>
      <c r="D34" s="452" t="s">
        <v>88</v>
      </c>
      <c r="E34" s="461"/>
      <c r="F34" s="452" t="s">
        <v>24</v>
      </c>
      <c r="G34" s="461"/>
      <c r="H34" s="451" t="s">
        <v>120</v>
      </c>
      <c r="I34" s="461"/>
      <c r="J34" s="451" t="s">
        <v>90</v>
      </c>
      <c r="K34" s="456"/>
      <c r="M34" s="459"/>
      <c r="N34" s="452" t="s">
        <v>24</v>
      </c>
      <c r="O34" s="459"/>
      <c r="P34" s="451" t="s">
        <v>120</v>
      </c>
      <c r="Q34" s="461"/>
      <c r="R34" s="451" t="s">
        <v>90</v>
      </c>
      <c r="S34" s="456"/>
      <c r="U34" s="462"/>
    </row>
    <row r="35" spans="2:21">
      <c r="B35" s="452">
        <v>30</v>
      </c>
      <c r="C35" s="456"/>
      <c r="D35" s="452" t="s">
        <v>88</v>
      </c>
      <c r="E35" s="461"/>
      <c r="F35" s="452" t="s">
        <v>24</v>
      </c>
      <c r="G35" s="461"/>
      <c r="H35" s="451" t="s">
        <v>120</v>
      </c>
      <c r="I35" s="461"/>
      <c r="J35" s="451" t="s">
        <v>90</v>
      </c>
      <c r="K35" s="456"/>
      <c r="M35" s="459"/>
      <c r="N35" s="452" t="s">
        <v>24</v>
      </c>
      <c r="O35" s="459"/>
      <c r="P35" s="451" t="s">
        <v>120</v>
      </c>
      <c r="Q35" s="461"/>
      <c r="R35" s="451" t="s">
        <v>90</v>
      </c>
      <c r="S35" s="456"/>
      <c r="U35" s="462"/>
    </row>
    <row r="36" spans="2:21">
      <c r="C36" s="457"/>
    </row>
    <row r="37" spans="2:21">
      <c r="C37" s="451" t="s">
        <v>129</v>
      </c>
    </row>
    <row r="38" spans="2:21">
      <c r="C38" s="451" t="s">
        <v>216</v>
      </c>
    </row>
    <row r="39" spans="2:21">
      <c r="C39" s="451" t="s">
        <v>217</v>
      </c>
    </row>
    <row r="40" spans="2:21">
      <c r="C40" s="451" t="s">
        <v>218</v>
      </c>
    </row>
  </sheetData>
  <sheetProtection sheet="1" insertRows="0" deleteRows="0"/>
  <mergeCells count="3">
    <mergeCell ref="E4:K4"/>
    <mergeCell ref="M4:S4"/>
    <mergeCell ref="U4:U5"/>
  </mergeCells>
  <phoneticPr fontId="5" type="Hiragana"/>
  <pageMargins left="0.15748031496063" right="0.15748031496063" top="0.55118110236220497" bottom="0.35433070866141703" header="0.31496062992126" footer="0.31496062992126"/>
  <pageSetup paperSize="9" scale="53"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U27"/>
  <sheetViews>
    <sheetView zoomScaleSheetLayoutView="80" workbookViewId="0">
      <selection activeCell="A2" sqref="A2:U2"/>
    </sheetView>
  </sheetViews>
  <sheetFormatPr defaultColWidth="8.83203125" defaultRowHeight="13.5"/>
  <cols>
    <col min="1" max="1" width="0.5" style="463" customWidth="1"/>
    <col min="2" max="21" width="5.83203125" style="463" customWidth="1"/>
    <col min="22" max="16384" width="8.83203125" style="463"/>
  </cols>
  <sheetData>
    <row r="1" spans="2:21" ht="17.649999999999999" customHeight="1">
      <c r="B1" s="464" t="s">
        <v>368</v>
      </c>
      <c r="C1" s="476"/>
      <c r="D1" s="476"/>
      <c r="E1" s="476"/>
      <c r="F1" s="476"/>
      <c r="G1" s="476"/>
      <c r="H1" s="476"/>
      <c r="I1" s="476"/>
      <c r="J1" s="476"/>
      <c r="K1" s="476"/>
      <c r="L1" s="476"/>
      <c r="M1" s="476"/>
      <c r="N1" s="476"/>
      <c r="O1" s="476"/>
      <c r="P1" s="476"/>
      <c r="Q1" s="476"/>
      <c r="R1" s="476"/>
      <c r="S1" s="476"/>
      <c r="T1" s="476"/>
      <c r="U1" s="476"/>
    </row>
    <row r="2" spans="2:21" ht="22.5" customHeight="1">
      <c r="B2" s="465" t="s">
        <v>369</v>
      </c>
      <c r="C2" s="465"/>
      <c r="D2" s="465"/>
      <c r="E2" s="465"/>
      <c r="F2" s="465"/>
      <c r="G2" s="465"/>
      <c r="H2" s="465"/>
      <c r="I2" s="465"/>
      <c r="J2" s="465"/>
      <c r="K2" s="465"/>
      <c r="L2" s="465"/>
      <c r="M2" s="465"/>
      <c r="N2" s="465"/>
      <c r="O2" s="465"/>
      <c r="P2" s="465"/>
      <c r="Q2" s="465"/>
      <c r="R2" s="465"/>
      <c r="S2" s="465"/>
      <c r="T2" s="465"/>
      <c r="U2" s="465"/>
    </row>
    <row r="3" spans="2:21" ht="16.149999999999999" customHeight="1">
      <c r="B3" s="466" t="s">
        <v>334</v>
      </c>
      <c r="C3" s="477"/>
      <c r="D3" s="477"/>
      <c r="E3" s="477"/>
      <c r="F3" s="477"/>
      <c r="G3" s="477"/>
      <c r="H3" s="489"/>
      <c r="I3" s="493"/>
      <c r="J3" s="477"/>
      <c r="K3" s="477"/>
      <c r="L3" s="477"/>
      <c r="M3" s="477"/>
      <c r="N3" s="477"/>
      <c r="O3" s="477"/>
      <c r="P3" s="477"/>
      <c r="Q3" s="477"/>
      <c r="R3" s="477"/>
      <c r="S3" s="477"/>
      <c r="T3" s="477"/>
      <c r="U3" s="505"/>
    </row>
    <row r="4" spans="2:21" ht="21.4" customHeight="1">
      <c r="B4" s="467" t="s">
        <v>370</v>
      </c>
      <c r="C4" s="478"/>
      <c r="D4" s="487"/>
      <c r="E4" s="482"/>
      <c r="F4" s="482"/>
      <c r="G4" s="482"/>
      <c r="H4" s="482"/>
      <c r="I4" s="482"/>
      <c r="J4" s="482"/>
      <c r="K4" s="490"/>
      <c r="L4" s="497" t="s">
        <v>298</v>
      </c>
      <c r="M4" s="499"/>
      <c r="N4" s="501"/>
      <c r="O4" s="503"/>
      <c r="P4" s="499"/>
      <c r="Q4" s="499" t="s">
        <v>380</v>
      </c>
      <c r="R4" s="499"/>
      <c r="S4" s="499" t="s">
        <v>22</v>
      </c>
      <c r="T4" s="499"/>
      <c r="U4" s="506" t="s">
        <v>381</v>
      </c>
    </row>
    <row r="5" spans="2:21" ht="27.6" customHeight="1">
      <c r="B5" s="468" t="s">
        <v>371</v>
      </c>
      <c r="C5" s="479"/>
      <c r="D5" s="488"/>
      <c r="E5" s="484"/>
      <c r="F5" s="484"/>
      <c r="G5" s="484"/>
      <c r="H5" s="484"/>
      <c r="I5" s="484"/>
      <c r="J5" s="484"/>
      <c r="K5" s="492"/>
      <c r="L5" s="498"/>
      <c r="M5" s="500"/>
      <c r="N5" s="502"/>
      <c r="O5" s="504"/>
      <c r="P5" s="500"/>
      <c r="Q5" s="500"/>
      <c r="R5" s="500"/>
      <c r="S5" s="500"/>
      <c r="T5" s="500"/>
      <c r="U5" s="507"/>
    </row>
    <row r="6" spans="2:21" ht="16.149999999999999" customHeight="1">
      <c r="B6" s="469" t="s">
        <v>372</v>
      </c>
      <c r="C6" s="480"/>
      <c r="D6" s="480"/>
      <c r="E6" s="480"/>
      <c r="F6" s="480"/>
      <c r="G6" s="480"/>
      <c r="H6" s="480"/>
      <c r="I6" s="480"/>
      <c r="J6" s="480"/>
      <c r="K6" s="480"/>
      <c r="L6" s="480"/>
      <c r="M6" s="480"/>
      <c r="N6" s="480"/>
      <c r="O6" s="480"/>
      <c r="P6" s="480"/>
      <c r="Q6" s="480"/>
      <c r="R6" s="480"/>
      <c r="S6" s="480"/>
      <c r="T6" s="480"/>
      <c r="U6" s="508"/>
    </row>
    <row r="7" spans="2:21" ht="16.149999999999999" customHeight="1">
      <c r="B7" s="470" t="s">
        <v>373</v>
      </c>
      <c r="C7" s="481"/>
      <c r="D7" s="481"/>
      <c r="E7" s="481" t="s">
        <v>24</v>
      </c>
      <c r="F7" s="481" t="s">
        <v>373</v>
      </c>
      <c r="G7" s="481"/>
      <c r="H7" s="481"/>
      <c r="I7" s="480" t="s">
        <v>377</v>
      </c>
      <c r="J7" s="480"/>
      <c r="K7" s="480"/>
      <c r="L7" s="480"/>
      <c r="M7" s="480"/>
      <c r="N7" s="480"/>
      <c r="O7" s="480"/>
      <c r="P7" s="480" t="s">
        <v>379</v>
      </c>
      <c r="Q7" s="480"/>
      <c r="R7" s="480"/>
      <c r="S7" s="480"/>
      <c r="T7" s="480"/>
      <c r="U7" s="508"/>
    </row>
    <row r="8" spans="2:21" ht="15.75" customHeight="1">
      <c r="B8" s="471"/>
      <c r="C8" s="482"/>
      <c r="D8" s="482"/>
      <c r="E8" s="482"/>
      <c r="F8" s="482"/>
      <c r="G8" s="482"/>
      <c r="H8" s="490"/>
      <c r="I8" s="494"/>
      <c r="J8" s="494"/>
      <c r="K8" s="494"/>
      <c r="L8" s="494"/>
      <c r="M8" s="494"/>
      <c r="N8" s="494"/>
      <c r="O8" s="494"/>
      <c r="P8" s="494"/>
      <c r="Q8" s="494"/>
      <c r="R8" s="494"/>
      <c r="S8" s="494"/>
      <c r="T8" s="494"/>
      <c r="U8" s="509"/>
    </row>
    <row r="9" spans="2:21" ht="15.75" customHeight="1">
      <c r="B9" s="472"/>
      <c r="C9" s="483"/>
      <c r="D9" s="483"/>
      <c r="E9" s="483"/>
      <c r="F9" s="483"/>
      <c r="G9" s="483"/>
      <c r="H9" s="491"/>
      <c r="I9" s="495"/>
      <c r="J9" s="495"/>
      <c r="K9" s="495"/>
      <c r="L9" s="495"/>
      <c r="M9" s="495"/>
      <c r="N9" s="495"/>
      <c r="O9" s="495"/>
      <c r="P9" s="495"/>
      <c r="Q9" s="495"/>
      <c r="R9" s="495"/>
      <c r="S9" s="495"/>
      <c r="T9" s="495"/>
      <c r="U9" s="510"/>
    </row>
    <row r="10" spans="2:21" ht="15.75" customHeight="1">
      <c r="B10" s="472"/>
      <c r="C10" s="483"/>
      <c r="D10" s="483"/>
      <c r="E10" s="483"/>
      <c r="F10" s="483"/>
      <c r="G10" s="483"/>
      <c r="H10" s="491"/>
      <c r="I10" s="495"/>
      <c r="J10" s="495"/>
      <c r="K10" s="495"/>
      <c r="L10" s="495"/>
      <c r="M10" s="495"/>
      <c r="N10" s="495"/>
      <c r="O10" s="495"/>
      <c r="P10" s="495"/>
      <c r="Q10" s="495"/>
      <c r="R10" s="495"/>
      <c r="S10" s="495"/>
      <c r="T10" s="495"/>
      <c r="U10" s="510"/>
    </row>
    <row r="11" spans="2:21" ht="15.75" customHeight="1">
      <c r="B11" s="472"/>
      <c r="C11" s="483"/>
      <c r="D11" s="483"/>
      <c r="E11" s="483"/>
      <c r="F11" s="483"/>
      <c r="G11" s="483"/>
      <c r="H11" s="491"/>
      <c r="I11" s="495"/>
      <c r="J11" s="495"/>
      <c r="K11" s="495"/>
      <c r="L11" s="495"/>
      <c r="M11" s="495"/>
      <c r="N11" s="495"/>
      <c r="O11" s="495"/>
      <c r="P11" s="495"/>
      <c r="Q11" s="495"/>
      <c r="R11" s="495"/>
      <c r="S11" s="495"/>
      <c r="T11" s="495"/>
      <c r="U11" s="510"/>
    </row>
    <row r="12" spans="2:21" ht="15.75" customHeight="1">
      <c r="B12" s="472"/>
      <c r="C12" s="483"/>
      <c r="D12" s="483"/>
      <c r="E12" s="483"/>
      <c r="F12" s="483"/>
      <c r="G12" s="483"/>
      <c r="H12" s="491"/>
      <c r="I12" s="495"/>
      <c r="J12" s="495"/>
      <c r="K12" s="495"/>
      <c r="L12" s="495"/>
      <c r="M12" s="495"/>
      <c r="N12" s="495"/>
      <c r="O12" s="495"/>
      <c r="P12" s="495"/>
      <c r="Q12" s="495"/>
      <c r="R12" s="495"/>
      <c r="S12" s="495"/>
      <c r="T12" s="495"/>
      <c r="U12" s="510"/>
    </row>
    <row r="13" spans="2:21" ht="15.75" customHeight="1">
      <c r="B13" s="472"/>
      <c r="C13" s="483"/>
      <c r="D13" s="483"/>
      <c r="E13" s="483"/>
      <c r="F13" s="483"/>
      <c r="G13" s="483"/>
      <c r="H13" s="491"/>
      <c r="I13" s="495"/>
      <c r="J13" s="495"/>
      <c r="K13" s="495"/>
      <c r="L13" s="495"/>
      <c r="M13" s="495"/>
      <c r="N13" s="495"/>
      <c r="O13" s="495"/>
      <c r="P13" s="495"/>
      <c r="Q13" s="495"/>
      <c r="R13" s="495"/>
      <c r="S13" s="495"/>
      <c r="T13" s="495"/>
      <c r="U13" s="510"/>
    </row>
    <row r="14" spans="2:21" ht="15.75" customHeight="1">
      <c r="B14" s="472"/>
      <c r="C14" s="483"/>
      <c r="D14" s="483"/>
      <c r="E14" s="483"/>
      <c r="F14" s="483"/>
      <c r="G14" s="483"/>
      <c r="H14" s="491"/>
      <c r="I14" s="495"/>
      <c r="J14" s="495"/>
      <c r="K14" s="495"/>
      <c r="L14" s="495"/>
      <c r="M14" s="495"/>
      <c r="N14" s="495"/>
      <c r="O14" s="495"/>
      <c r="P14" s="495"/>
      <c r="Q14" s="495"/>
      <c r="R14" s="495"/>
      <c r="S14" s="495"/>
      <c r="T14" s="495"/>
      <c r="U14" s="510"/>
    </row>
    <row r="15" spans="2:21" ht="15.75" customHeight="1">
      <c r="B15" s="472"/>
      <c r="C15" s="483"/>
      <c r="D15" s="483"/>
      <c r="E15" s="483"/>
      <c r="F15" s="483"/>
      <c r="G15" s="483"/>
      <c r="H15" s="491"/>
      <c r="I15" s="495"/>
      <c r="J15" s="495"/>
      <c r="K15" s="495"/>
      <c r="L15" s="495"/>
      <c r="M15" s="495"/>
      <c r="N15" s="495"/>
      <c r="O15" s="495"/>
      <c r="P15" s="495"/>
      <c r="Q15" s="495"/>
      <c r="R15" s="495"/>
      <c r="S15" s="495"/>
      <c r="T15" s="495"/>
      <c r="U15" s="510"/>
    </row>
    <row r="16" spans="2:21" ht="15.75" customHeight="1">
      <c r="B16" s="472"/>
      <c r="C16" s="483"/>
      <c r="D16" s="483"/>
      <c r="E16" s="483"/>
      <c r="F16" s="483"/>
      <c r="G16" s="483"/>
      <c r="H16" s="491"/>
      <c r="I16" s="495"/>
      <c r="J16" s="495"/>
      <c r="K16" s="495"/>
      <c r="L16" s="495"/>
      <c r="M16" s="495"/>
      <c r="N16" s="495"/>
      <c r="O16" s="495"/>
      <c r="P16" s="495"/>
      <c r="Q16" s="495"/>
      <c r="R16" s="495"/>
      <c r="S16" s="495"/>
      <c r="T16" s="495"/>
      <c r="U16" s="510"/>
    </row>
    <row r="17" spans="2:21" ht="15.75" customHeight="1">
      <c r="B17" s="472"/>
      <c r="C17" s="483"/>
      <c r="D17" s="483"/>
      <c r="E17" s="483"/>
      <c r="F17" s="483"/>
      <c r="G17" s="483"/>
      <c r="H17" s="491"/>
      <c r="I17" s="495"/>
      <c r="J17" s="495"/>
      <c r="K17" s="495"/>
      <c r="L17" s="495"/>
      <c r="M17" s="495"/>
      <c r="N17" s="495"/>
      <c r="O17" s="495"/>
      <c r="P17" s="495"/>
      <c r="Q17" s="495"/>
      <c r="R17" s="495"/>
      <c r="S17" s="495"/>
      <c r="T17" s="495"/>
      <c r="U17" s="510"/>
    </row>
    <row r="18" spans="2:21" ht="15.75" customHeight="1">
      <c r="B18" s="472"/>
      <c r="C18" s="483"/>
      <c r="D18" s="483"/>
      <c r="E18" s="483"/>
      <c r="F18" s="483"/>
      <c r="G18" s="483"/>
      <c r="H18" s="491"/>
      <c r="I18" s="495"/>
      <c r="J18" s="495"/>
      <c r="K18" s="495"/>
      <c r="L18" s="495"/>
      <c r="M18" s="495"/>
      <c r="N18" s="495"/>
      <c r="O18" s="495"/>
      <c r="P18" s="495"/>
      <c r="Q18" s="495"/>
      <c r="R18" s="495"/>
      <c r="S18" s="495"/>
      <c r="T18" s="495"/>
      <c r="U18" s="510"/>
    </row>
    <row r="19" spans="2:21" ht="15.75" customHeight="1">
      <c r="B19" s="472"/>
      <c r="C19" s="483"/>
      <c r="D19" s="483"/>
      <c r="E19" s="483"/>
      <c r="F19" s="483"/>
      <c r="G19" s="483"/>
      <c r="H19" s="491"/>
      <c r="I19" s="495"/>
      <c r="J19" s="495"/>
      <c r="K19" s="495"/>
      <c r="L19" s="495"/>
      <c r="M19" s="495"/>
      <c r="N19" s="495"/>
      <c r="O19" s="495"/>
      <c r="P19" s="495"/>
      <c r="Q19" s="495"/>
      <c r="R19" s="495"/>
      <c r="S19" s="495"/>
      <c r="T19" s="495"/>
      <c r="U19" s="510"/>
    </row>
    <row r="20" spans="2:21" ht="15.75" customHeight="1">
      <c r="B20" s="472"/>
      <c r="C20" s="483"/>
      <c r="D20" s="483"/>
      <c r="E20" s="483"/>
      <c r="F20" s="483"/>
      <c r="G20" s="483"/>
      <c r="H20" s="491"/>
      <c r="I20" s="495"/>
      <c r="J20" s="495"/>
      <c r="K20" s="495"/>
      <c r="L20" s="495"/>
      <c r="M20" s="495"/>
      <c r="N20" s="495"/>
      <c r="O20" s="495"/>
      <c r="P20" s="495"/>
      <c r="Q20" s="495"/>
      <c r="R20" s="495"/>
      <c r="S20" s="495"/>
      <c r="T20" s="495"/>
      <c r="U20" s="510"/>
    </row>
    <row r="21" spans="2:21" ht="15.75" customHeight="1">
      <c r="B21" s="473"/>
      <c r="C21" s="484"/>
      <c r="D21" s="484"/>
      <c r="E21" s="484"/>
      <c r="F21" s="484"/>
      <c r="G21" s="484"/>
      <c r="H21" s="492"/>
      <c r="I21" s="496"/>
      <c r="J21" s="496"/>
      <c r="K21" s="496"/>
      <c r="L21" s="496"/>
      <c r="M21" s="496"/>
      <c r="N21" s="496"/>
      <c r="O21" s="496"/>
      <c r="P21" s="496"/>
      <c r="Q21" s="496"/>
      <c r="R21" s="496"/>
      <c r="S21" s="496"/>
      <c r="T21" s="496"/>
      <c r="U21" s="511"/>
    </row>
    <row r="22" spans="2:21" ht="36" customHeight="1">
      <c r="B22" s="474" t="s">
        <v>375</v>
      </c>
      <c r="C22" s="485"/>
      <c r="D22" s="485"/>
      <c r="E22" s="485"/>
      <c r="F22" s="485"/>
      <c r="G22" s="485"/>
      <c r="H22" s="485"/>
      <c r="I22" s="485"/>
      <c r="J22" s="485"/>
      <c r="K22" s="485"/>
      <c r="L22" s="485"/>
      <c r="M22" s="485"/>
      <c r="N22" s="485"/>
      <c r="O22" s="485"/>
      <c r="P22" s="485"/>
      <c r="Q22" s="485"/>
      <c r="R22" s="485"/>
      <c r="S22" s="485"/>
      <c r="T22" s="485"/>
      <c r="U22" s="512"/>
    </row>
    <row r="24" spans="2:21" ht="16.899999999999999" customHeight="1">
      <c r="B24" s="475" t="s">
        <v>376</v>
      </c>
      <c r="C24" s="486" t="s">
        <v>73</v>
      </c>
      <c r="D24" s="486"/>
      <c r="E24" s="486"/>
      <c r="F24" s="486"/>
      <c r="G24" s="486"/>
      <c r="H24" s="486"/>
      <c r="I24" s="486"/>
      <c r="J24" s="486"/>
      <c r="K24" s="486"/>
      <c r="L24" s="486"/>
      <c r="M24" s="486"/>
      <c r="N24" s="486"/>
      <c r="O24" s="486"/>
      <c r="P24" s="486"/>
      <c r="Q24" s="486"/>
      <c r="R24" s="486"/>
      <c r="S24" s="486"/>
      <c r="T24" s="486"/>
      <c r="U24" s="486"/>
    </row>
    <row r="25" spans="2:21" ht="16.899999999999999" customHeight="1">
      <c r="B25" s="475"/>
      <c r="C25" s="486"/>
      <c r="D25" s="486"/>
      <c r="E25" s="486"/>
      <c r="F25" s="486"/>
      <c r="G25" s="486"/>
      <c r="H25" s="486"/>
      <c r="I25" s="486"/>
      <c r="J25" s="486"/>
      <c r="K25" s="486"/>
      <c r="L25" s="486"/>
      <c r="M25" s="486"/>
      <c r="N25" s="486"/>
      <c r="O25" s="486"/>
      <c r="P25" s="486"/>
      <c r="Q25" s="486"/>
      <c r="R25" s="486"/>
      <c r="S25" s="486"/>
      <c r="T25" s="486"/>
      <c r="U25" s="486"/>
    </row>
    <row r="26" spans="2:21" ht="16.899999999999999" customHeight="1">
      <c r="B26" s="475"/>
      <c r="C26" s="486"/>
      <c r="D26" s="486"/>
      <c r="E26" s="486"/>
      <c r="F26" s="486"/>
      <c r="G26" s="486"/>
      <c r="H26" s="486"/>
      <c r="I26" s="486"/>
      <c r="J26" s="486"/>
      <c r="K26" s="486"/>
      <c r="L26" s="486"/>
      <c r="M26" s="486"/>
      <c r="N26" s="486"/>
      <c r="O26" s="486"/>
      <c r="P26" s="486"/>
      <c r="Q26" s="486"/>
      <c r="R26" s="486"/>
      <c r="S26" s="486"/>
      <c r="T26" s="486"/>
      <c r="U26" s="486"/>
    </row>
    <row r="27" spans="2:21">
      <c r="B27" s="475"/>
      <c r="C27" s="486"/>
      <c r="D27" s="486"/>
      <c r="E27" s="486"/>
      <c r="F27" s="486"/>
      <c r="G27" s="486"/>
      <c r="H27" s="486"/>
      <c r="I27" s="486"/>
      <c r="J27" s="486"/>
      <c r="K27" s="486"/>
      <c r="L27" s="486"/>
      <c r="M27" s="486"/>
      <c r="N27" s="486"/>
      <c r="O27" s="486"/>
      <c r="P27" s="486"/>
      <c r="Q27" s="486"/>
      <c r="R27" s="486"/>
      <c r="S27" s="486"/>
      <c r="T27" s="486"/>
      <c r="U27" s="486"/>
    </row>
  </sheetData>
  <mergeCells count="79">
    <mergeCell ref="B2:U2"/>
    <mergeCell ref="B3:H3"/>
    <mergeCell ref="I3:U3"/>
    <mergeCell ref="B4:C4"/>
    <mergeCell ref="D4:K4"/>
    <mergeCell ref="B5:C5"/>
    <mergeCell ref="D5:K5"/>
    <mergeCell ref="B6:U6"/>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19:D19"/>
    <mergeCell ref="F19:H19"/>
    <mergeCell ref="I19:O19"/>
    <mergeCell ref="P19:U19"/>
    <mergeCell ref="B20:D20"/>
    <mergeCell ref="F20:H20"/>
    <mergeCell ref="I20:O20"/>
    <mergeCell ref="P20:U20"/>
    <mergeCell ref="B21:D21"/>
    <mergeCell ref="F21:H21"/>
    <mergeCell ref="I21:O21"/>
    <mergeCell ref="P21:U21"/>
    <mergeCell ref="B22:U22"/>
    <mergeCell ref="L4:N5"/>
    <mergeCell ref="O4:O5"/>
    <mergeCell ref="P4:P5"/>
    <mergeCell ref="Q4:Q5"/>
    <mergeCell ref="R4:R5"/>
    <mergeCell ref="S4:S5"/>
    <mergeCell ref="T4:T5"/>
    <mergeCell ref="U4:U5"/>
    <mergeCell ref="B24:B27"/>
    <mergeCell ref="C24:U27"/>
  </mergeCells>
  <phoneticPr fontId="5" type="Hiragana"/>
  <printOptions horizontalCentered="1"/>
  <pageMargins left="0.7" right="0.7" top="0.75" bottom="0.75" header="0.3" footer="0.3"/>
  <pageSetup paperSize="9" scale="76" fitToWidth="1" fitToHeight="1" orientation="portrait" usePrinterDefaults="1" r:id="rId1"/>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3</xdr:col>
                    <xdr:colOff>63500</xdr:colOff>
                    <xdr:row>20</xdr:row>
                    <xdr:rowOff>161290</xdr:rowOff>
                  </from>
                  <to xmlns:xdr="http://schemas.openxmlformats.org/drawingml/2006/spreadsheetDrawing">
                    <xdr:col>11</xdr:col>
                    <xdr:colOff>63500</xdr:colOff>
                    <xdr:row>21</xdr:row>
                    <xdr:rowOff>256540</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3</xdr:col>
                    <xdr:colOff>63500</xdr:colOff>
                    <xdr:row>21</xdr:row>
                    <xdr:rowOff>189865</xdr:rowOff>
                  </from>
                  <to xmlns:xdr="http://schemas.openxmlformats.org/drawingml/2006/spreadsheetDrawing">
                    <xdr:col>11</xdr:col>
                    <xdr:colOff>63500</xdr:colOff>
                    <xdr:row>22</xdr:row>
                    <xdr:rowOff>29210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B1:M19"/>
  <sheetViews>
    <sheetView showGridLines="0" workbookViewId="0">
      <selection activeCell="A2" sqref="A2:U2"/>
    </sheetView>
  </sheetViews>
  <sheetFormatPr defaultRowHeight="13.5"/>
  <cols>
    <col min="1" max="2" width="9" style="1" customWidth="1"/>
    <col min="3" max="3" width="13" style="1" customWidth="1"/>
    <col min="4" max="4" width="15.625" style="1" customWidth="1"/>
    <col min="5" max="8" width="10.625" style="1" customWidth="1"/>
    <col min="9" max="9" width="9" style="1" customWidth="1"/>
    <col min="10" max="12" width="5.625" style="1" customWidth="1"/>
    <col min="13" max="16384" width="9" style="1" customWidth="1"/>
  </cols>
  <sheetData>
    <row r="1" spans="2:13">
      <c r="B1" s="1" t="s">
        <v>382</v>
      </c>
    </row>
    <row r="2" spans="2:13" ht="18" customHeight="1">
      <c r="B2" s="1" t="s">
        <v>268</v>
      </c>
    </row>
    <row r="3" spans="2:13" ht="25.5" customHeight="1">
      <c r="B3" s="513" t="s">
        <v>233</v>
      </c>
      <c r="C3" s="513"/>
      <c r="D3" s="513"/>
      <c r="E3" s="513"/>
      <c r="F3" s="513"/>
      <c r="G3" s="513"/>
      <c r="H3" s="513"/>
    </row>
    <row r="4" spans="2:13" ht="14.25"/>
    <row r="5" spans="2:13" ht="28.5" customHeight="1">
      <c r="B5" s="514"/>
      <c r="C5" s="518"/>
      <c r="D5" s="518"/>
      <c r="E5" s="518"/>
      <c r="F5" s="518"/>
      <c r="G5" s="518"/>
      <c r="H5" s="518"/>
      <c r="I5" s="518"/>
      <c r="J5" s="518"/>
      <c r="K5" s="518"/>
      <c r="L5" s="518"/>
      <c r="M5" s="541"/>
    </row>
    <row r="6" spans="2:13" ht="22.5" customHeight="1">
      <c r="B6" s="515"/>
      <c r="C6" s="519"/>
      <c r="D6" s="524"/>
      <c r="E6" s="519"/>
      <c r="F6" s="529"/>
      <c r="G6" s="531"/>
      <c r="H6" s="534"/>
      <c r="I6" s="513" t="s">
        <v>236</v>
      </c>
      <c r="J6" s="513"/>
      <c r="K6" s="513"/>
      <c r="L6" s="513"/>
      <c r="M6" s="542"/>
    </row>
    <row r="7" spans="2:13" ht="22.5" customHeight="1">
      <c r="B7" s="515"/>
      <c r="C7" s="520"/>
      <c r="D7" s="521" t="s">
        <v>341</v>
      </c>
      <c r="E7" s="520" t="s">
        <v>267</v>
      </c>
      <c r="F7" s="528" t="s">
        <v>386</v>
      </c>
      <c r="G7" s="520" t="s">
        <v>205</v>
      </c>
      <c r="H7" s="525"/>
      <c r="I7" s="528"/>
      <c r="J7" s="528"/>
      <c r="K7" s="528"/>
      <c r="L7" s="533"/>
      <c r="M7" s="542"/>
    </row>
    <row r="8" spans="2:13" ht="22.5" customHeight="1">
      <c r="B8" s="515"/>
      <c r="C8" s="520"/>
      <c r="D8" s="521" t="s">
        <v>202</v>
      </c>
      <c r="E8" s="520" t="s">
        <v>72</v>
      </c>
      <c r="F8" s="528" t="s">
        <v>72</v>
      </c>
      <c r="G8" s="520" t="s">
        <v>162</v>
      </c>
      <c r="H8" s="525"/>
      <c r="I8" s="528"/>
      <c r="J8" s="528"/>
      <c r="K8" s="528"/>
      <c r="L8" s="525"/>
      <c r="M8" s="542"/>
    </row>
    <row r="9" spans="2:13" ht="22.5" customHeight="1">
      <c r="B9" s="515"/>
      <c r="C9" s="520"/>
      <c r="D9" s="522"/>
      <c r="E9" s="527"/>
      <c r="F9" s="530"/>
      <c r="G9" s="532"/>
      <c r="H9" s="535"/>
      <c r="I9" s="528"/>
      <c r="J9" s="528"/>
      <c r="K9" s="528" t="s">
        <v>389</v>
      </c>
      <c r="L9" s="528"/>
      <c r="M9" s="542"/>
    </row>
    <row r="10" spans="2:13" ht="22.5" customHeight="1">
      <c r="B10" s="515"/>
      <c r="C10" s="521"/>
      <c r="D10" s="525"/>
      <c r="E10" s="528"/>
      <c r="F10" s="528"/>
      <c r="G10" s="528"/>
      <c r="H10" s="528"/>
      <c r="I10" s="528"/>
      <c r="J10" s="528"/>
      <c r="K10" s="528"/>
      <c r="L10" s="525"/>
      <c r="M10" s="542"/>
    </row>
    <row r="11" spans="2:13" ht="22.5" customHeight="1">
      <c r="B11" s="515"/>
      <c r="C11" s="521" t="s">
        <v>384</v>
      </c>
      <c r="D11" s="525"/>
      <c r="E11" s="528"/>
      <c r="F11" s="528"/>
      <c r="G11" s="528"/>
      <c r="H11" s="528"/>
      <c r="I11" s="528"/>
      <c r="J11" s="528"/>
      <c r="K11" s="528"/>
      <c r="L11" s="526"/>
      <c r="M11" s="542"/>
    </row>
    <row r="12" spans="2:13" ht="22.5" customHeight="1">
      <c r="B12" s="515"/>
      <c r="C12" s="521" t="s">
        <v>282</v>
      </c>
      <c r="D12" s="525"/>
      <c r="E12" s="524"/>
      <c r="F12" s="529"/>
      <c r="G12" s="533"/>
      <c r="H12" s="519"/>
      <c r="I12" s="528"/>
      <c r="J12" s="531"/>
      <c r="K12" s="537"/>
      <c r="L12" s="534"/>
      <c r="M12" s="542"/>
    </row>
    <row r="13" spans="2:13" ht="22.5" customHeight="1">
      <c r="B13" s="515"/>
      <c r="C13" s="521"/>
      <c r="D13" s="525"/>
      <c r="E13" s="521"/>
      <c r="F13" s="528" t="s">
        <v>387</v>
      </c>
      <c r="G13" s="525"/>
      <c r="H13" s="520" t="s">
        <v>42</v>
      </c>
      <c r="I13" s="528"/>
      <c r="J13" s="536" t="s">
        <v>388</v>
      </c>
      <c r="K13" s="538"/>
      <c r="L13" s="540"/>
      <c r="M13" s="542"/>
    </row>
    <row r="14" spans="2:13" ht="22.5" customHeight="1">
      <c r="B14" s="515"/>
      <c r="C14" s="521"/>
      <c r="D14" s="525"/>
      <c r="E14" s="521"/>
      <c r="F14" s="528"/>
      <c r="G14" s="525"/>
      <c r="H14" s="520" t="s">
        <v>72</v>
      </c>
      <c r="I14" s="528"/>
      <c r="J14" s="536"/>
      <c r="K14" s="538"/>
      <c r="L14" s="540"/>
      <c r="M14" s="542"/>
    </row>
    <row r="15" spans="2:13" ht="22.5" customHeight="1">
      <c r="B15" s="515"/>
      <c r="C15" s="522"/>
      <c r="D15" s="526"/>
      <c r="E15" s="522"/>
      <c r="F15" s="530"/>
      <c r="G15" s="526"/>
      <c r="H15" s="527"/>
      <c r="I15" s="527"/>
      <c r="J15" s="532"/>
      <c r="K15" s="539"/>
      <c r="L15" s="535"/>
      <c r="M15" s="542"/>
    </row>
    <row r="16" spans="2:13" ht="71.25" customHeight="1">
      <c r="B16" s="516"/>
      <c r="C16" s="523"/>
      <c r="D16" s="523"/>
      <c r="E16" s="523"/>
      <c r="F16" s="523"/>
      <c r="G16" s="523"/>
      <c r="H16" s="523"/>
      <c r="I16" s="523"/>
      <c r="J16" s="523"/>
      <c r="K16" s="523"/>
      <c r="L16" s="523"/>
      <c r="M16" s="543"/>
    </row>
    <row r="17" spans="2:3" ht="22.5" customHeight="1">
      <c r="B17" s="517" t="s">
        <v>383</v>
      </c>
      <c r="C17" s="1" t="s">
        <v>191</v>
      </c>
    </row>
    <row r="18" spans="2:3" ht="22.5" customHeight="1">
      <c r="B18" s="1">
        <v>2</v>
      </c>
      <c r="C18" s="1" t="s">
        <v>385</v>
      </c>
    </row>
    <row r="19" spans="2:3" ht="22.5" customHeight="1">
      <c r="B19" s="1">
        <v>3</v>
      </c>
      <c r="C19" s="1" t="s">
        <v>293</v>
      </c>
    </row>
  </sheetData>
  <mergeCells count="11">
    <mergeCell ref="B3:D3"/>
    <mergeCell ref="E3:H3"/>
    <mergeCell ref="G6:H6"/>
    <mergeCell ref="I6:L6"/>
    <mergeCell ref="G7:H7"/>
    <mergeCell ref="G8:H8"/>
    <mergeCell ref="G9:H9"/>
    <mergeCell ref="J12:L12"/>
    <mergeCell ref="J13:L13"/>
    <mergeCell ref="J14:L14"/>
    <mergeCell ref="J15:L15"/>
  </mergeCells>
  <phoneticPr fontId="5" type="Hiragana"/>
  <printOptions verticalCentered="1"/>
  <pageMargins left="0.70866141732283516" right="0.70866141732283516" top="0.74803149606299202" bottom="0.74803149606299202" header="0.31496062992126" footer="0.31496062992126"/>
  <pageSetup paperSize="9" fitToWidth="1" fitToHeight="1"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T24"/>
  <sheetViews>
    <sheetView workbookViewId="0">
      <selection activeCell="A2" sqref="A2:U2"/>
    </sheetView>
  </sheetViews>
  <sheetFormatPr defaultColWidth="8.83203125" defaultRowHeight="12"/>
  <cols>
    <col min="1" max="20" width="5.83203125" style="544" customWidth="1"/>
    <col min="21" max="16384" width="8.83203125" style="544"/>
  </cols>
  <sheetData>
    <row r="1" spans="1:20" ht="17.649999999999999" customHeight="1">
      <c r="A1" s="546" t="s">
        <v>390</v>
      </c>
      <c r="B1" s="546"/>
      <c r="C1" s="546"/>
      <c r="D1" s="546"/>
      <c r="E1" s="546"/>
      <c r="F1" s="546"/>
      <c r="G1" s="546"/>
      <c r="H1" s="546"/>
      <c r="I1" s="546"/>
      <c r="J1" s="546"/>
      <c r="K1" s="546"/>
      <c r="L1" s="546"/>
      <c r="M1" s="546"/>
      <c r="N1" s="546"/>
      <c r="O1" s="546"/>
      <c r="P1" s="546"/>
      <c r="Q1" s="546"/>
      <c r="R1" s="546"/>
      <c r="S1" s="546"/>
      <c r="T1" s="546"/>
    </row>
    <row r="2" spans="1:20" ht="19.149999999999999" customHeight="1">
      <c r="A2" s="547" t="s">
        <v>58</v>
      </c>
      <c r="B2" s="547"/>
      <c r="C2" s="547"/>
      <c r="D2" s="547"/>
      <c r="E2" s="547"/>
      <c r="F2" s="547"/>
      <c r="G2" s="547"/>
      <c r="H2" s="547"/>
      <c r="I2" s="547"/>
      <c r="J2" s="547"/>
      <c r="K2" s="547"/>
      <c r="L2" s="547"/>
      <c r="M2" s="547"/>
      <c r="N2" s="547"/>
      <c r="O2" s="547"/>
      <c r="P2" s="547"/>
      <c r="Q2" s="547"/>
      <c r="R2" s="547"/>
      <c r="S2" s="547"/>
      <c r="T2" s="547"/>
    </row>
    <row r="3" spans="1:20" ht="16.899999999999999" customHeight="1">
      <c r="A3" s="545"/>
      <c r="B3" s="545"/>
      <c r="C3" s="545"/>
      <c r="D3" s="545"/>
      <c r="E3" s="545"/>
      <c r="F3" s="545"/>
      <c r="G3" s="545"/>
      <c r="H3" s="545"/>
      <c r="I3" s="545"/>
      <c r="J3" s="563" t="s">
        <v>324</v>
      </c>
      <c r="K3" s="564"/>
      <c r="L3" s="564"/>
      <c r="M3" s="564"/>
      <c r="N3" s="564"/>
      <c r="O3" s="564"/>
      <c r="P3" s="564"/>
      <c r="Q3" s="564"/>
      <c r="R3" s="564"/>
      <c r="S3" s="564"/>
      <c r="T3" s="545" t="s">
        <v>54</v>
      </c>
    </row>
    <row r="4" spans="1:20" ht="16.899999999999999" customHeight="1">
      <c r="A4" s="545"/>
      <c r="B4" s="545"/>
      <c r="C4" s="545"/>
      <c r="D4" s="545"/>
      <c r="E4" s="545"/>
      <c r="F4" s="545"/>
      <c r="G4" s="545"/>
      <c r="H4" s="545"/>
      <c r="I4" s="545"/>
      <c r="J4" s="563" t="s">
        <v>265</v>
      </c>
      <c r="K4" s="564"/>
      <c r="L4" s="564"/>
      <c r="M4" s="564"/>
      <c r="N4" s="564"/>
      <c r="O4" s="564"/>
      <c r="P4" s="564"/>
      <c r="Q4" s="564"/>
      <c r="R4" s="564"/>
      <c r="S4" s="564"/>
      <c r="T4" s="545" t="s">
        <v>54</v>
      </c>
    </row>
    <row r="5" spans="1:20" ht="16.899999999999999" customHeight="1">
      <c r="A5" s="545"/>
      <c r="B5" s="545"/>
      <c r="C5" s="545"/>
      <c r="D5" s="545"/>
      <c r="E5" s="545"/>
      <c r="F5" s="545"/>
      <c r="G5" s="545"/>
      <c r="H5" s="545"/>
      <c r="I5" s="545"/>
      <c r="J5" s="545"/>
      <c r="K5" s="545"/>
      <c r="L5" s="545"/>
      <c r="M5" s="545"/>
      <c r="N5" s="545"/>
      <c r="O5" s="545"/>
      <c r="P5" s="545"/>
      <c r="Q5" s="545"/>
      <c r="R5" s="545"/>
      <c r="S5" s="545"/>
      <c r="T5" s="545"/>
    </row>
    <row r="6" spans="1:20" ht="33.75" customHeight="1">
      <c r="A6" s="548" t="s">
        <v>378</v>
      </c>
      <c r="B6" s="552"/>
      <c r="C6" s="555" t="s">
        <v>3</v>
      </c>
      <c r="D6" s="555"/>
      <c r="E6" s="555"/>
      <c r="F6" s="555"/>
      <c r="G6" s="555"/>
      <c r="H6" s="555"/>
      <c r="I6" s="555" t="s">
        <v>1</v>
      </c>
      <c r="J6" s="555"/>
      <c r="K6" s="555"/>
      <c r="L6" s="555"/>
      <c r="M6" s="555"/>
      <c r="N6" s="555"/>
      <c r="O6" s="555"/>
      <c r="P6" s="555"/>
      <c r="Q6" s="555"/>
      <c r="R6" s="555"/>
      <c r="S6" s="555"/>
      <c r="T6" s="565"/>
    </row>
    <row r="7" spans="1:20" s="545" customFormat="1" ht="24.75" customHeight="1">
      <c r="A7" s="549"/>
      <c r="B7" s="553"/>
      <c r="C7" s="556" t="s">
        <v>391</v>
      </c>
      <c r="D7" s="559"/>
      <c r="E7" s="559"/>
      <c r="F7" s="559"/>
      <c r="G7" s="559"/>
      <c r="H7" s="561"/>
      <c r="I7" s="556"/>
      <c r="J7" s="559"/>
      <c r="K7" s="559"/>
      <c r="L7" s="559"/>
      <c r="M7" s="559"/>
      <c r="N7" s="559"/>
      <c r="O7" s="559"/>
      <c r="P7" s="559"/>
      <c r="Q7" s="559"/>
      <c r="R7" s="559"/>
      <c r="S7" s="559"/>
      <c r="T7" s="566"/>
    </row>
    <row r="8" spans="1:20" s="545" customFormat="1" ht="24.75" customHeight="1">
      <c r="A8" s="549"/>
      <c r="B8" s="553"/>
      <c r="C8" s="556"/>
      <c r="D8" s="559"/>
      <c r="E8" s="559"/>
      <c r="F8" s="559"/>
      <c r="G8" s="559"/>
      <c r="H8" s="561"/>
      <c r="I8" s="556"/>
      <c r="J8" s="559"/>
      <c r="K8" s="559"/>
      <c r="L8" s="559"/>
      <c r="M8" s="559"/>
      <c r="N8" s="559"/>
      <c r="O8" s="559"/>
      <c r="P8" s="559"/>
      <c r="Q8" s="559"/>
      <c r="R8" s="559"/>
      <c r="S8" s="559"/>
      <c r="T8" s="566"/>
    </row>
    <row r="9" spans="1:20" s="545" customFormat="1" ht="24.75" customHeight="1">
      <c r="A9" s="549"/>
      <c r="B9" s="553"/>
      <c r="C9" s="556"/>
      <c r="D9" s="559"/>
      <c r="E9" s="559"/>
      <c r="F9" s="559"/>
      <c r="G9" s="559"/>
      <c r="H9" s="561"/>
      <c r="I9" s="556"/>
      <c r="J9" s="559"/>
      <c r="K9" s="559"/>
      <c r="L9" s="559"/>
      <c r="M9" s="559"/>
      <c r="N9" s="559"/>
      <c r="O9" s="559"/>
      <c r="P9" s="559"/>
      <c r="Q9" s="559"/>
      <c r="R9" s="559"/>
      <c r="S9" s="559"/>
      <c r="T9" s="566"/>
    </row>
    <row r="10" spans="1:20" s="545" customFormat="1" ht="24.75" customHeight="1">
      <c r="A10" s="549"/>
      <c r="B10" s="553"/>
      <c r="C10" s="556"/>
      <c r="D10" s="559"/>
      <c r="E10" s="559"/>
      <c r="F10" s="559"/>
      <c r="G10" s="559"/>
      <c r="H10" s="561"/>
      <c r="I10" s="556"/>
      <c r="J10" s="559"/>
      <c r="K10" s="559"/>
      <c r="L10" s="559"/>
      <c r="M10" s="559"/>
      <c r="N10" s="559"/>
      <c r="O10" s="559"/>
      <c r="P10" s="559"/>
      <c r="Q10" s="559"/>
      <c r="R10" s="559"/>
      <c r="S10" s="559"/>
      <c r="T10" s="566"/>
    </row>
    <row r="11" spans="1:20" s="545" customFormat="1" ht="24.75" customHeight="1">
      <c r="A11" s="549"/>
      <c r="B11" s="553"/>
      <c r="C11" s="556"/>
      <c r="D11" s="559"/>
      <c r="E11" s="559"/>
      <c r="F11" s="559"/>
      <c r="G11" s="559"/>
      <c r="H11" s="561"/>
      <c r="I11" s="556"/>
      <c r="J11" s="559"/>
      <c r="K11" s="559"/>
      <c r="L11" s="559"/>
      <c r="M11" s="559"/>
      <c r="N11" s="559"/>
      <c r="O11" s="559"/>
      <c r="P11" s="559"/>
      <c r="Q11" s="559"/>
      <c r="R11" s="559"/>
      <c r="S11" s="559"/>
      <c r="T11" s="566"/>
    </row>
    <row r="12" spans="1:20" s="545" customFormat="1" ht="24.75" customHeight="1">
      <c r="A12" s="549"/>
      <c r="B12" s="553"/>
      <c r="C12" s="556"/>
      <c r="D12" s="559"/>
      <c r="E12" s="559"/>
      <c r="F12" s="559"/>
      <c r="G12" s="559"/>
      <c r="H12" s="561"/>
      <c r="I12" s="556"/>
      <c r="J12" s="559"/>
      <c r="K12" s="559"/>
      <c r="L12" s="559"/>
      <c r="M12" s="559"/>
      <c r="N12" s="559"/>
      <c r="O12" s="559"/>
      <c r="P12" s="559"/>
      <c r="Q12" s="559"/>
      <c r="R12" s="559"/>
      <c r="S12" s="559"/>
      <c r="T12" s="566"/>
    </row>
    <row r="13" spans="1:20" s="545" customFormat="1" ht="24.75" customHeight="1">
      <c r="A13" s="549"/>
      <c r="B13" s="553"/>
      <c r="C13" s="556"/>
      <c r="D13" s="559"/>
      <c r="E13" s="559"/>
      <c r="F13" s="559"/>
      <c r="G13" s="559"/>
      <c r="H13" s="561"/>
      <c r="I13" s="556"/>
      <c r="J13" s="559"/>
      <c r="K13" s="559"/>
      <c r="L13" s="559"/>
      <c r="M13" s="559"/>
      <c r="N13" s="559"/>
      <c r="O13" s="559"/>
      <c r="P13" s="559"/>
      <c r="Q13" s="559"/>
      <c r="R13" s="559"/>
      <c r="S13" s="559"/>
      <c r="T13" s="566"/>
    </row>
    <row r="14" spans="1:20" s="545" customFormat="1" ht="24.75" customHeight="1">
      <c r="A14" s="549"/>
      <c r="B14" s="553"/>
      <c r="C14" s="556"/>
      <c r="D14" s="559"/>
      <c r="E14" s="559"/>
      <c r="F14" s="559"/>
      <c r="G14" s="559"/>
      <c r="H14" s="561"/>
      <c r="I14" s="556"/>
      <c r="J14" s="559"/>
      <c r="K14" s="559"/>
      <c r="L14" s="559"/>
      <c r="M14" s="559"/>
      <c r="N14" s="559"/>
      <c r="O14" s="559"/>
      <c r="P14" s="559"/>
      <c r="Q14" s="559"/>
      <c r="R14" s="559"/>
      <c r="S14" s="559"/>
      <c r="T14" s="566"/>
    </row>
    <row r="15" spans="1:20" s="545" customFormat="1" ht="24.75" customHeight="1">
      <c r="A15" s="549"/>
      <c r="B15" s="553"/>
      <c r="C15" s="556"/>
      <c r="D15" s="559"/>
      <c r="E15" s="559"/>
      <c r="F15" s="559"/>
      <c r="G15" s="559"/>
      <c r="H15" s="561"/>
      <c r="I15" s="556"/>
      <c r="J15" s="559"/>
      <c r="K15" s="559"/>
      <c r="L15" s="559"/>
      <c r="M15" s="559"/>
      <c r="N15" s="559"/>
      <c r="O15" s="559"/>
      <c r="P15" s="559"/>
      <c r="Q15" s="559"/>
      <c r="R15" s="559"/>
      <c r="S15" s="559"/>
      <c r="T15" s="566"/>
    </row>
    <row r="16" spans="1:20" s="545" customFormat="1" ht="24.75" customHeight="1">
      <c r="A16" s="549"/>
      <c r="B16" s="553"/>
      <c r="C16" s="556"/>
      <c r="D16" s="559"/>
      <c r="E16" s="559"/>
      <c r="F16" s="559"/>
      <c r="G16" s="559"/>
      <c r="H16" s="561"/>
      <c r="I16" s="556"/>
      <c r="J16" s="559"/>
      <c r="K16" s="559"/>
      <c r="L16" s="559"/>
      <c r="M16" s="559"/>
      <c r="N16" s="559"/>
      <c r="O16" s="559"/>
      <c r="P16" s="559"/>
      <c r="Q16" s="559"/>
      <c r="R16" s="559"/>
      <c r="S16" s="559"/>
      <c r="T16" s="566"/>
    </row>
    <row r="17" spans="1:20" s="545" customFormat="1" ht="24.75" customHeight="1">
      <c r="A17" s="549"/>
      <c r="B17" s="553"/>
      <c r="C17" s="556"/>
      <c r="D17" s="559"/>
      <c r="E17" s="559"/>
      <c r="F17" s="559"/>
      <c r="G17" s="559"/>
      <c r="H17" s="561"/>
      <c r="I17" s="556"/>
      <c r="J17" s="559"/>
      <c r="K17" s="559"/>
      <c r="L17" s="559"/>
      <c r="M17" s="559"/>
      <c r="N17" s="559"/>
      <c r="O17" s="559"/>
      <c r="P17" s="559"/>
      <c r="Q17" s="559"/>
      <c r="R17" s="559"/>
      <c r="S17" s="559"/>
      <c r="T17" s="566"/>
    </row>
    <row r="18" spans="1:20" s="545" customFormat="1" ht="24.75" customHeight="1">
      <c r="A18" s="550"/>
      <c r="B18" s="554"/>
      <c r="C18" s="557"/>
      <c r="D18" s="560"/>
      <c r="E18" s="560"/>
      <c r="F18" s="560"/>
      <c r="G18" s="560"/>
      <c r="H18" s="562"/>
      <c r="I18" s="557"/>
      <c r="J18" s="560"/>
      <c r="K18" s="560"/>
      <c r="L18" s="560"/>
      <c r="M18" s="560"/>
      <c r="N18" s="560"/>
      <c r="O18" s="560"/>
      <c r="P18" s="560"/>
      <c r="Q18" s="560"/>
      <c r="R18" s="560"/>
      <c r="S18" s="560"/>
      <c r="T18" s="567"/>
    </row>
    <row r="19" spans="1:20" ht="16.5" customHeight="1">
      <c r="A19" s="545"/>
      <c r="B19" s="545"/>
      <c r="C19" s="545"/>
      <c r="D19" s="545"/>
      <c r="E19" s="545"/>
      <c r="F19" s="545"/>
      <c r="G19" s="545"/>
      <c r="H19" s="545"/>
      <c r="I19" s="545"/>
      <c r="J19" s="545"/>
      <c r="K19" s="545"/>
      <c r="L19" s="545"/>
      <c r="M19" s="545"/>
      <c r="N19" s="545"/>
      <c r="O19" s="545"/>
      <c r="P19" s="545"/>
      <c r="Q19" s="545"/>
      <c r="R19" s="545"/>
      <c r="S19" s="545"/>
      <c r="T19" s="545"/>
    </row>
    <row r="21" spans="1:20" ht="12.75" customHeight="1">
      <c r="A21" s="551" t="s">
        <v>376</v>
      </c>
      <c r="B21" s="551"/>
      <c r="C21" s="558" t="s">
        <v>195</v>
      </c>
      <c r="D21" s="558"/>
      <c r="E21" s="558"/>
      <c r="F21" s="558"/>
      <c r="G21" s="558"/>
      <c r="H21" s="558"/>
      <c r="I21" s="558"/>
      <c r="J21" s="558"/>
      <c r="K21" s="558"/>
      <c r="L21" s="558"/>
      <c r="M21" s="558"/>
      <c r="N21" s="558"/>
      <c r="O21" s="558"/>
      <c r="P21" s="558"/>
      <c r="Q21" s="558"/>
      <c r="R21" s="558"/>
      <c r="S21" s="558"/>
      <c r="T21" s="558"/>
    </row>
    <row r="22" spans="1:20">
      <c r="C22" s="558"/>
      <c r="D22" s="558"/>
      <c r="E22" s="558"/>
      <c r="F22" s="558"/>
      <c r="G22" s="558"/>
      <c r="H22" s="558"/>
      <c r="I22" s="558"/>
      <c r="J22" s="558"/>
      <c r="K22" s="558"/>
      <c r="L22" s="558"/>
      <c r="M22" s="558"/>
      <c r="N22" s="558"/>
      <c r="O22" s="558"/>
      <c r="P22" s="558"/>
      <c r="Q22" s="558"/>
      <c r="R22" s="558"/>
      <c r="S22" s="558"/>
      <c r="T22" s="558"/>
    </row>
    <row r="23" spans="1:20">
      <c r="C23" s="558"/>
      <c r="D23" s="558"/>
      <c r="E23" s="558"/>
      <c r="F23" s="558"/>
      <c r="G23" s="558"/>
      <c r="H23" s="558"/>
      <c r="I23" s="558"/>
      <c r="J23" s="558"/>
      <c r="K23" s="558"/>
      <c r="L23" s="558"/>
      <c r="M23" s="558"/>
      <c r="N23" s="558"/>
      <c r="O23" s="558"/>
      <c r="P23" s="558"/>
      <c r="Q23" s="558"/>
      <c r="R23" s="558"/>
      <c r="S23" s="558"/>
      <c r="T23" s="558"/>
    </row>
    <row r="24" spans="1:20" ht="47.25" customHeight="1">
      <c r="C24" s="558"/>
      <c r="D24" s="558"/>
      <c r="E24" s="558"/>
      <c r="F24" s="558"/>
      <c r="G24" s="558"/>
      <c r="H24" s="558"/>
      <c r="I24" s="558"/>
      <c r="J24" s="558"/>
      <c r="K24" s="558"/>
      <c r="L24" s="558"/>
      <c r="M24" s="558"/>
      <c r="N24" s="558"/>
      <c r="O24" s="558"/>
      <c r="P24" s="558"/>
      <c r="Q24" s="558"/>
      <c r="R24" s="558"/>
      <c r="S24" s="558"/>
      <c r="T24" s="558"/>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17:B17"/>
    <mergeCell ref="C17:H17"/>
    <mergeCell ref="I17:T17"/>
    <mergeCell ref="A18:B18"/>
    <mergeCell ref="C18:H18"/>
    <mergeCell ref="I18:T18"/>
    <mergeCell ref="A21:B21"/>
    <mergeCell ref="C21:T24"/>
  </mergeCells>
  <phoneticPr fontId="5" type="Hiragana"/>
  <printOptions horizontalCentered="1"/>
  <pageMargins left="0.70866141732283516" right="0.70866141732283516" top="0.74803149606299202" bottom="0.74803149606299202" header="0.31496062992126" footer="0.31496062992126"/>
  <pageSetup paperSize="9" scale="7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19</vt:i4>
      </vt:variant>
    </vt:vector>
  </HeadingPairs>
  <TitlesOfParts>
    <vt:vector size="19" baseType="lpstr">
      <vt:lpstr>【指定申請】添付書類一覧</vt:lpstr>
      <vt:lpstr>【変更届】添付書類一覧</vt:lpstr>
      <vt:lpstr>※【参考様式１】必要項目一覧</vt:lpstr>
      <vt:lpstr>参考様式１（1枚版）</vt:lpstr>
      <vt:lpstr>参考様式１（100名）</vt:lpstr>
      <vt:lpstr>参考様式１ シフト記号表（勤務時間帯）</vt:lpstr>
      <vt:lpstr>参考様式２</vt:lpstr>
      <vt:lpstr>参考様式３</vt:lpstr>
      <vt:lpstr>参考様式４</vt:lpstr>
      <vt:lpstr>参考様式５</vt:lpstr>
      <vt:lpstr>参考様式６</vt:lpstr>
      <vt:lpstr xml:space="preserve">※参考様式６別紙① </vt:lpstr>
      <vt:lpstr>※参考様式６別紙②</vt:lpstr>
      <vt:lpstr>※参考様式６別紙③</vt:lpstr>
      <vt:lpstr>参考様式７</vt:lpstr>
      <vt:lpstr>【記載例】療養通所</vt:lpstr>
      <vt:lpstr>【記載例】シフト記号表（勤務時間帯）</vt:lpstr>
      <vt:lpstr>記入方法</vt:lpstr>
      <vt:lpstr>プルダウン・リスト</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奥寺　修人</cp:lastModifiedBy>
  <cp:lastPrinted>2021-03-24T13:49:39Z</cp:lastPrinted>
  <dcterms:created xsi:type="dcterms:W3CDTF">2020-01-14T23:47:53Z</dcterms:created>
  <dcterms:modified xsi:type="dcterms:W3CDTF">2024-03-19T06:00:19Z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2024-03-19T06:00:19Z</vt:filetime>
  </property>
</Properties>
</file>